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853" activeTab="6"/>
  </bookViews>
  <sheets>
    <sheet name="Прил 1" sheetId="64" r:id="rId1"/>
    <sheet name="Прил 2" sheetId="15" r:id="rId2"/>
    <sheet name="Прил 3" sheetId="18" r:id="rId3"/>
    <sheet name="Прил 4" sheetId="20" r:id="rId4"/>
    <sheet name="Прил 5" sheetId="51" r:id="rId5"/>
    <sheet name="Прил 6" sheetId="61" r:id="rId6"/>
    <sheet name="Прил 7" sheetId="52" r:id="rId7"/>
  </sheets>
  <definedNames>
    <definedName name="_Toc105952697" localSheetId="3">'Прил 4'!#REF!</definedName>
    <definedName name="_Toc105952698" localSheetId="3">'Прил 4'!#REF!</definedName>
    <definedName name="_xlnm._FilterDatabase" localSheetId="4" hidden="1">'Прил 5'!$A$7:$L$94</definedName>
    <definedName name="_xlnm._FilterDatabase" localSheetId="5" hidden="1">'Прил 6'!$A$7:$I$82</definedName>
    <definedName name="_xlnm.Print_Area" localSheetId="0">'Прил 1'!$A$1:$C$20</definedName>
    <definedName name="_xlnm.Print_Area" localSheetId="1">'Прил 2'!$A$1:$C$27</definedName>
    <definedName name="_xlnm.Print_Area" localSheetId="2">'Прил 3'!$A$1:$F$36</definedName>
    <definedName name="_xlnm.Print_Area" localSheetId="3">'Прил 4'!$A$1:$C$65</definedName>
    <definedName name="_xlnm.Print_Area" localSheetId="4">'Прил 5'!$A$1:$I$98</definedName>
    <definedName name="_xlnm.Print_Area" localSheetId="5">'Прил 6'!$A$1:$I$99</definedName>
    <definedName name="_xlnm.Print_Area">#REF!</definedName>
    <definedName name="п" localSheetId="4">#REF!</definedName>
    <definedName name="п" localSheetId="5">#REF!</definedName>
    <definedName name="п">#REF!</definedName>
    <definedName name="пр" localSheetId="5">#REF!</definedName>
    <definedName name="пр">#REF!</definedName>
    <definedName name="приложение8" localSheetId="4">#REF!</definedName>
    <definedName name="приложение8" localSheetId="5">#REF!</definedName>
    <definedName name="приложение8">#REF!</definedName>
  </definedNames>
  <calcPr calcId="125725"/>
</workbook>
</file>

<file path=xl/calcChain.xml><?xml version="1.0" encoding="utf-8"?>
<calcChain xmlns="http://schemas.openxmlformats.org/spreadsheetml/2006/main">
  <c r="I86" i="61"/>
  <c r="I86" i="51"/>
  <c r="I85"/>
  <c r="I82"/>
  <c r="I81" s="1"/>
  <c r="H96" i="61"/>
  <c r="H95"/>
  <c r="H94"/>
  <c r="H93"/>
  <c r="I92"/>
  <c r="G92"/>
  <c r="H92" s="1"/>
  <c r="I91"/>
  <c r="G91"/>
  <c r="G90" s="1"/>
  <c r="H86"/>
  <c r="I85"/>
  <c r="G85"/>
  <c r="H85" s="1"/>
  <c r="H84"/>
  <c r="H83"/>
  <c r="I82"/>
  <c r="G82"/>
  <c r="G81" s="1"/>
  <c r="G80" s="1"/>
  <c r="G79" s="1"/>
  <c r="G78" s="1"/>
  <c r="H77"/>
  <c r="I76"/>
  <c r="G76"/>
  <c r="H75"/>
  <c r="H74"/>
  <c r="I73"/>
  <c r="G73"/>
  <c r="H73" s="1"/>
  <c r="I72"/>
  <c r="G72"/>
  <c r="G71" s="1"/>
  <c r="G70" s="1"/>
  <c r="G69" s="1"/>
  <c r="H68"/>
  <c r="G67"/>
  <c r="H67" s="1"/>
  <c r="I66"/>
  <c r="G66"/>
  <c r="G65" s="1"/>
  <c r="I63"/>
  <c r="I62" s="1"/>
  <c r="H61"/>
  <c r="I60"/>
  <c r="G60"/>
  <c r="H60" s="1"/>
  <c r="I59"/>
  <c r="G59"/>
  <c r="G58" s="1"/>
  <c r="H57"/>
  <c r="H56"/>
  <c r="H55"/>
  <c r="I54"/>
  <c r="G54"/>
  <c r="G53"/>
  <c r="G52" s="1"/>
  <c r="H47"/>
  <c r="I46"/>
  <c r="H46" s="1"/>
  <c r="H45"/>
  <c r="H44"/>
  <c r="H43"/>
  <c r="I42"/>
  <c r="H42"/>
  <c r="I40"/>
  <c r="H40" s="1"/>
  <c r="H38"/>
  <c r="I37"/>
  <c r="G37"/>
  <c r="H37" s="1"/>
  <c r="I36"/>
  <c r="G36"/>
  <c r="H35"/>
  <c r="H34"/>
  <c r="H33"/>
  <c r="H32"/>
  <c r="H31"/>
  <c r="I30"/>
  <c r="G30"/>
  <c r="H29"/>
  <c r="H28"/>
  <c r="I27"/>
  <c r="G27"/>
  <c r="H27" s="1"/>
  <c r="I26"/>
  <c r="H23"/>
  <c r="H22"/>
  <c r="H21"/>
  <c r="I20"/>
  <c r="G20"/>
  <c r="G19" s="1"/>
  <c r="G18" s="1"/>
  <c r="G17" s="1"/>
  <c r="H16"/>
  <c r="I15"/>
  <c r="H14"/>
  <c r="H13"/>
  <c r="I12"/>
  <c r="G12"/>
  <c r="I11"/>
  <c r="G11"/>
  <c r="H11" s="1"/>
  <c r="I10"/>
  <c r="G10"/>
  <c r="G9" s="1"/>
  <c r="I46" i="51"/>
  <c r="I39" i="61" l="1"/>
  <c r="H39" s="1"/>
  <c r="H10"/>
  <c r="H12"/>
  <c r="H20"/>
  <c r="G26"/>
  <c r="G25" s="1"/>
  <c r="G24" s="1"/>
  <c r="H36"/>
  <c r="H54"/>
  <c r="H59"/>
  <c r="H66"/>
  <c r="H72"/>
  <c r="H76"/>
  <c r="H82"/>
  <c r="H91"/>
  <c r="I53"/>
  <c r="H53" s="1"/>
  <c r="H26"/>
  <c r="G8"/>
  <c r="H30"/>
  <c r="G88"/>
  <c r="G87" s="1"/>
  <c r="G89"/>
  <c r="G97"/>
  <c r="I9"/>
  <c r="I19"/>
  <c r="I25"/>
  <c r="I41"/>
  <c r="I52"/>
  <c r="H52" s="1"/>
  <c r="I58"/>
  <c r="H58" s="1"/>
  <c r="I65"/>
  <c r="H65" s="1"/>
  <c r="I71"/>
  <c r="I81"/>
  <c r="I90"/>
  <c r="I88" l="1"/>
  <c r="H90"/>
  <c r="I89"/>
  <c r="H89" s="1"/>
  <c r="H19"/>
  <c r="I18"/>
  <c r="H71"/>
  <c r="I70"/>
  <c r="H81"/>
  <c r="I80"/>
  <c r="H25"/>
  <c r="I24"/>
  <c r="H24" s="1"/>
  <c r="H9"/>
  <c r="I63" i="51"/>
  <c r="I62" s="1"/>
  <c r="C21" i="20" l="1"/>
  <c r="H80" i="61"/>
  <c r="I79"/>
  <c r="H70"/>
  <c r="I69"/>
  <c r="H69" s="1"/>
  <c r="H18"/>
  <c r="I17"/>
  <c r="H88"/>
  <c r="I87"/>
  <c r="H87" l="1"/>
  <c r="H17"/>
  <c r="I8"/>
  <c r="H8" s="1"/>
  <c r="H79"/>
  <c r="I78"/>
  <c r="I97" s="1"/>
  <c r="I11" i="51"/>
  <c r="I15"/>
  <c r="H46"/>
  <c r="H45"/>
  <c r="I42"/>
  <c r="H43"/>
  <c r="H44"/>
  <c r="H47"/>
  <c r="H78" i="61" l="1"/>
  <c r="H42" i="51"/>
  <c r="I40"/>
  <c r="I41"/>
  <c r="H97" i="61"/>
  <c r="H40" i="51"/>
  <c r="I39" l="1"/>
  <c r="C13" i="20" s="1"/>
  <c r="H39" i="51" l="1"/>
  <c r="D18" i="18"/>
  <c r="D28" l="1"/>
  <c r="F20" l="1"/>
  <c r="F23"/>
  <c r="E22"/>
  <c r="D20" l="1"/>
  <c r="G60" i="51"/>
  <c r="G59" s="1"/>
  <c r="G58" s="1"/>
  <c r="G76"/>
  <c r="G30"/>
  <c r="H13" l="1"/>
  <c r="H14"/>
  <c r="H16"/>
  <c r="H21"/>
  <c r="H22"/>
  <c r="H23"/>
  <c r="H28"/>
  <c r="H29"/>
  <c r="H31"/>
  <c r="H32"/>
  <c r="H33"/>
  <c r="H34"/>
  <c r="H35"/>
  <c r="H38"/>
  <c r="H55"/>
  <c r="H56"/>
  <c r="H57"/>
  <c r="H61"/>
  <c r="H68"/>
  <c r="H74"/>
  <c r="H75"/>
  <c r="H77"/>
  <c r="H83"/>
  <c r="H84"/>
  <c r="H86"/>
  <c r="H93"/>
  <c r="H94"/>
  <c r="H95"/>
  <c r="H96"/>
  <c r="G92" l="1"/>
  <c r="G91" s="1"/>
  <c r="G85"/>
  <c r="G82"/>
  <c r="G73"/>
  <c r="G72" s="1"/>
  <c r="G67"/>
  <c r="G54"/>
  <c r="G37"/>
  <c r="G36" s="1"/>
  <c r="G27"/>
  <c r="G20"/>
  <c r="G19" s="1"/>
  <c r="G12"/>
  <c r="G11"/>
  <c r="G90" l="1"/>
  <c r="G81"/>
  <c r="G71"/>
  <c r="G66"/>
  <c r="G53"/>
  <c r="G18"/>
  <c r="G10"/>
  <c r="G88" l="1"/>
  <c r="G89"/>
  <c r="G80"/>
  <c r="G70"/>
  <c r="G69" s="1"/>
  <c r="G65"/>
  <c r="G52"/>
  <c r="G17"/>
  <c r="G9"/>
  <c r="F17" i="18"/>
  <c r="E18"/>
  <c r="E9"/>
  <c r="E10"/>
  <c r="E12"/>
  <c r="E14"/>
  <c r="E15"/>
  <c r="E16"/>
  <c r="E19"/>
  <c r="E20"/>
  <c r="E21"/>
  <c r="E24"/>
  <c r="E29"/>
  <c r="E30"/>
  <c r="E31"/>
  <c r="E32"/>
  <c r="E28"/>
  <c r="F13"/>
  <c r="F11"/>
  <c r="F8" s="1"/>
  <c r="G87" i="51" l="1"/>
  <c r="G79"/>
  <c r="F26" i="18"/>
  <c r="I60" i="51"/>
  <c r="I59" s="1"/>
  <c r="H11"/>
  <c r="I12"/>
  <c r="H12" s="1"/>
  <c r="C30" i="20"/>
  <c r="D23" i="18"/>
  <c r="E23" s="1"/>
  <c r="C19" i="20" l="1"/>
  <c r="C16" s="1"/>
  <c r="I58" i="51"/>
  <c r="H59"/>
  <c r="H60"/>
  <c r="G78"/>
  <c r="F7" i="18"/>
  <c r="F33" s="1"/>
  <c r="D17"/>
  <c r="E17" s="1"/>
  <c r="H82" i="51"/>
  <c r="H58" l="1"/>
  <c r="C55" i="20"/>
  <c r="I92" i="51"/>
  <c r="I76"/>
  <c r="H76" s="1"/>
  <c r="I73"/>
  <c r="H73" s="1"/>
  <c r="I54"/>
  <c r="H54" s="1"/>
  <c r="C19" i="52"/>
  <c r="F19"/>
  <c r="E19"/>
  <c r="E18"/>
  <c r="E17"/>
  <c r="G15"/>
  <c r="G14"/>
  <c r="G16" s="1"/>
  <c r="H85" i="51" l="1"/>
  <c r="H92"/>
  <c r="C54" i="20"/>
  <c r="C50" s="1"/>
  <c r="I72" i="51"/>
  <c r="I37"/>
  <c r="I27"/>
  <c r="I30"/>
  <c r="I20"/>
  <c r="I67"/>
  <c r="H67" s="1"/>
  <c r="I19" l="1"/>
  <c r="H19" s="1"/>
  <c r="H20"/>
  <c r="H27"/>
  <c r="I36"/>
  <c r="H37"/>
  <c r="I71"/>
  <c r="H72"/>
  <c r="I80"/>
  <c r="H81"/>
  <c r="I66"/>
  <c r="I26"/>
  <c r="I25" s="1"/>
  <c r="I24" s="1"/>
  <c r="I10"/>
  <c r="H10" s="1"/>
  <c r="I65"/>
  <c r="I53"/>
  <c r="I91"/>
  <c r="I9"/>
  <c r="I18" l="1"/>
  <c r="I8" s="1"/>
  <c r="C11" i="20"/>
  <c r="C9"/>
  <c r="H9" i="51"/>
  <c r="I90"/>
  <c r="H91"/>
  <c r="I52"/>
  <c r="H53"/>
  <c r="H65"/>
  <c r="I17"/>
  <c r="H18"/>
  <c r="H66"/>
  <c r="I79"/>
  <c r="H80"/>
  <c r="I70"/>
  <c r="I69" s="1"/>
  <c r="H69" s="1"/>
  <c r="H71"/>
  <c r="C12" i="20"/>
  <c r="H36" i="51"/>
  <c r="H70" l="1"/>
  <c r="I78"/>
  <c r="H79"/>
  <c r="C10" i="20"/>
  <c r="C8" s="1"/>
  <c r="H17" i="51"/>
  <c r="C15" i="20"/>
  <c r="C14" s="1"/>
  <c r="H52" i="51"/>
  <c r="I89"/>
  <c r="H90"/>
  <c r="C31" i="20"/>
  <c r="C28" s="1"/>
  <c r="I88" i="51"/>
  <c r="I87" l="1"/>
  <c r="H87" s="1"/>
  <c r="H88"/>
  <c r="H89"/>
  <c r="H78"/>
  <c r="C42" i="20"/>
  <c r="C41" s="1"/>
  <c r="C39"/>
  <c r="C35" s="1"/>
  <c r="I97" i="51" l="1"/>
  <c r="C65" i="20"/>
  <c r="D13" i="18"/>
  <c r="E13" s="1"/>
  <c r="D11"/>
  <c r="E11" s="1"/>
  <c r="D27"/>
  <c r="D26" l="1"/>
  <c r="E26" s="1"/>
  <c r="E27"/>
  <c r="D8"/>
  <c r="E8" s="1"/>
  <c r="D7" l="1"/>
  <c r="E7" s="1"/>
  <c r="C23" i="20" l="1"/>
  <c r="C22" s="1"/>
  <c r="D33" i="18"/>
  <c r="E33" s="1"/>
  <c r="H30" i="51"/>
  <c r="G26"/>
  <c r="H26" s="1"/>
  <c r="G25" l="1"/>
  <c r="G24" l="1"/>
  <c r="H25"/>
  <c r="H24" l="1"/>
  <c r="G8"/>
  <c r="G97" s="1"/>
  <c r="H8" l="1"/>
  <c r="H97"/>
</calcChain>
</file>

<file path=xl/comments1.xml><?xml version="1.0" encoding="utf-8"?>
<comments xmlns="http://schemas.openxmlformats.org/spreadsheetml/2006/main">
  <authors>
    <author>telengit-s</author>
  </authors>
  <commentLis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<sst xmlns="http://schemas.openxmlformats.org/spreadsheetml/2006/main" count="1173" uniqueCount="348">
  <si>
    <t>Код главы</t>
  </si>
  <si>
    <t>Код группы, подгруппы, статьи и вида источников</t>
  </si>
  <si>
    <t>Наименование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</si>
  <si>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</si>
  <si>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</si>
  <si>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</si>
  <si>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</si>
  <si>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</si>
  <si>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</si>
  <si>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</si>
  <si>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</si>
  <si>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</si>
  <si>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</si>
  <si>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</si>
  <si>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</si>
  <si>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</si>
  <si>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</si>
  <si>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</si>
  <si>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</si>
  <si>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</si>
  <si>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</si>
  <si>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</si>
  <si>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</si>
  <si>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</si>
  <si>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</si>
  <si>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</si>
  <si>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</si>
  <si>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</si>
  <si>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</si>
  <si>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</si>
  <si>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</si>
  <si>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</si>
  <si>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</si>
  <si>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</si>
  <si>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</si>
  <si>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</si>
  <si>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</si>
  <si>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</si>
  <si>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</si>
  <si>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</si>
  <si>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</si>
  <si>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</si>
  <si>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</si>
  <si>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</si>
  <si>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</si>
  <si>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</si>
  <si>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</si>
  <si>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</si>
  <si>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</si>
  <si>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</si>
  <si>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</si>
  <si>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</si>
  <si>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</si>
  <si>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</si>
  <si>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</si>
  <si>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</si>
  <si>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</si>
  <si>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</si>
  <si>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</si>
  <si>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</si>
  <si>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</si>
  <si>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</si>
  <si>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</si>
  <si>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</si>
  <si>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</si>
  <si>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</si>
  <si>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</si>
  <si>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</si>
  <si>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</si>
  <si>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</si>
  <si>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</si>
  <si>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</si>
  <si>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</si>
  <si>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</si>
  <si>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</si>
  <si>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</si>
  <si>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</si>
  <si>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</si>
  <si>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</si>
  <si>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</si>
  <si>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</si>
  <si>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</si>
  <si>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</si>
  <si>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</si>
  <si>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</si>
  <si>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</si>
  <si>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</si>
  <si>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</si>
  <si>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</si>
  <si>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</si>
  <si>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</si>
  <si>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</si>
  <si>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</si>
  <si>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</si>
  <si>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</si>
  <si>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</si>
  <si>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</si>
  <si>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</si>
  <si>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</si>
  <si>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</si>
  <si>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</si>
  <si>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</si>
  <si>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</si>
  <si>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</si>
  <si>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</si>
  <si>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</si>
  <si>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</si>
  <si>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</si>
  <si>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</si>
  <si>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</si>
  <si>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</si>
  <si>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</si>
  <si>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</si>
  <si>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</si>
  <si>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</si>
  <si>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</si>
  <si>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</si>
  <si>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</si>
  <si>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</si>
  <si>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</si>
  <si>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</si>
  <si>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</si>
  <si>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</si>
  <si>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</si>
  <si>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</si>
  <si>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</si>
  <si>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</si>
  <si>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</si>
  <si>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</si>
  <si>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</si>
  <si>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</si>
  <si>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</si>
  <si>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</si>
  <si>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</si>
  <si>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</si>
  <si>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</si>
  <si>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</si>
  <si>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</si>
  <si>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</si>
  <si>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</si>
  <si>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</si>
  <si>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</si>
  <si>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</si>
  <si>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</si>
  <si>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</si>
  <si>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</si>
  <si>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</si>
  <si>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Прочие безвозмездные поступления  </t>
  </si>
  <si>
    <t>1 03 02000 01 0000 110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</si>
  <si>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</si>
  <si>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</si>
  <si>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</si>
  <si>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</si>
  <si>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</si>
  <si>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</si>
  <si>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</si>
  <si>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</si>
  <si>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</si>
  <si>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</si>
  <si>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</si>
  <si>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</si>
  <si>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</si>
  <si>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</si>
  <si>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</si>
  <si>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</si>
  <si>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</si>
  <si>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</si>
  <si>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</si>
  <si>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</si>
  <si>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</si>
  <si>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</si>
  <si>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</si>
  <si>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</si>
  <si>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</si>
  <si>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</si>
  <si>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</si>
  <si>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</si>
  <si>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</si>
  <si>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</si>
  <si>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</si>
  <si>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</si>
  <si>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</si>
  <si>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</si>
  <si>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</si>
  <si>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</si>
  <si>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</si>
  <si>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</si>
  <si>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</si>
  <si>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</si>
  <si>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</si>
  <si>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</si>
  <si>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</si>
  <si>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</si>
  <si>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</si>
  <si>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</si>
  <si>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1 11 05035 10 0000 120</t>
  </si>
  <si>
    <t>1 13 02995 10 0000 130</t>
  </si>
  <si>
    <t>01 0 08 01000</t>
  </si>
  <si>
    <t>129</t>
  </si>
  <si>
    <t>01 0 Л8 01100</t>
  </si>
  <si>
    <t>01 0 Л8 01110</t>
  </si>
  <si>
    <t>01 0 Л8 01190</t>
  </si>
  <si>
    <t>Фонд оплаты труда казенных учреждений</t>
  </si>
  <si>
    <t>119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</si>
  <si>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</si>
  <si>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</si>
  <si>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</si>
  <si>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</si>
  <si>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</si>
  <si>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</si>
  <si>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</si>
  <si>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</si>
  <si>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</si>
  <si>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</si>
  <si>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</si>
  <si>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</si>
  <si>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</si>
  <si>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</si>
  <si>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</si>
  <si>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</si>
  <si>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</si>
  <si>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</si>
  <si>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</si>
  <si>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</si>
  <si>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Основное мероприятие "Развитие культуры"</t>
  </si>
  <si>
    <t>Расходы на проведение мероприятий в сфере культуры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</si>
  <si>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</si>
  <si>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</si>
  <si>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</si>
  <si>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</si>
  <si>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</si>
  <si>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</si>
  <si>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</si>
  <si>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</si>
  <si>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</si>
  <si>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</si>
  <si>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</si>
  <si>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</si>
  <si>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</si>
  <si>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</si>
  <si>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</si>
  <si>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</si>
  <si>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Расходы на выплаты по оплате труда работников Администрации МО «Курайское сельское поселение»</t>
  </si>
  <si>
    <t>Расходы на обеспечение функций Администрации МО «Курайское сельское поселение»</t>
  </si>
  <si>
    <t>Материально – техническое обеспечение работников культуры</t>
  </si>
  <si>
    <t>Расходы на выплаты по оплате труда работников культуры</t>
  </si>
  <si>
    <t>01 0 08 01190</t>
  </si>
  <si>
    <t>01 0 38 01190</t>
  </si>
  <si>
    <t>112</t>
  </si>
  <si>
    <t>09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</si>
  <si>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</si>
  <si>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</si>
  <si>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 xml:space="preserve">  01 05 00 00 00 0000 000</t>
  </si>
  <si>
    <t>Изменение остатков средств на счетах по учету средств бюджетов</t>
  </si>
  <si>
    <t>Иземенение  + -</t>
  </si>
  <si>
    <t>2020 год</t>
  </si>
  <si>
    <t>изменение +; -</t>
  </si>
  <si>
    <t>870</t>
  </si>
  <si>
    <t>01 3 00 00190</t>
  </si>
  <si>
    <t>01 3 00 00110</t>
  </si>
  <si>
    <t>01 3 00 00100</t>
  </si>
  <si>
    <t>01 3 00 00000</t>
  </si>
  <si>
    <t>01 2 00 00000</t>
  </si>
  <si>
    <t>01 2 00 00190</t>
  </si>
  <si>
    <t>99 0 00 09999</t>
  </si>
  <si>
    <t>Прочие доходы от компенсации затрат бюджетов сельских поселений</t>
  </si>
  <si>
    <t>2020 утв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</si>
  <si>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</si>
  <si>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</si>
  <si>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Средства самообложения граждан, зачисляемые в бюджеты сельских поселений</t>
  </si>
  <si>
    <t>Объем поступлений доходов в бюджет муниципального образования Курайское  сельское поселение в 2020 году</t>
  </si>
  <si>
    <t xml:space="preserve"> 2020 год</t>
  </si>
  <si>
    <t xml:space="preserve"> 2020 утв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</si>
  <si>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</si>
  <si>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</si>
  <si>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</si>
  <si>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</si>
  <si>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</si>
  <si>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</si>
  <si>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 xml:space="preserve"> 2 02 40000 00 0000 150</t>
  </si>
  <si>
    <t xml:space="preserve">2 07 00000 00 0000 150 </t>
  </si>
  <si>
    <t>Другие общегосударственные вопросы</t>
  </si>
  <si>
    <t>0113</t>
  </si>
  <si>
    <t>13</t>
  </si>
  <si>
    <t>01 1 20 00000</t>
  </si>
  <si>
    <t xml:space="preserve">Расходы на выплаты по оплате труда работников </t>
  </si>
  <si>
    <t xml:space="preserve">Расходы на проведение мероприятий </t>
  </si>
  <si>
    <t>01 1 20 00190</t>
  </si>
  <si>
    <t>01 1 20 00110</t>
  </si>
  <si>
    <t>Иные выплаты персоналу, за исключением фонда оплаты труда</t>
  </si>
  <si>
    <t>Распределение бюджетных ассигнований на реализацию муниципальных программ на 2020 год</t>
  </si>
  <si>
    <t>ведомство</t>
  </si>
  <si>
    <t>Резервный фонд администрации</t>
  </si>
  <si>
    <t>Резервные средства</t>
  </si>
  <si>
    <t>01 0 28 01100</t>
  </si>
  <si>
    <t>01 0 28 01000</t>
  </si>
  <si>
    <t xml:space="preserve">Материально – техническое обеспечение </t>
  </si>
  <si>
    <t>01 1 20 00100</t>
  </si>
  <si>
    <t>Взносы по обязательному социальному страхованию на выплаты по оплате труда работников и иные выплаты работникам</t>
  </si>
  <si>
    <t xml:space="preserve"> (тыс. рублей) 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</si>
  <si>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</si>
  <si>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</si>
  <si>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</si>
  <si>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</si>
  <si>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средств</t>
  </si>
  <si>
    <t>80101000000000000000</t>
  </si>
  <si>
    <t>.</t>
  </si>
  <si>
    <t>Мероприятия в сфере национальной безопастности</t>
  </si>
  <si>
    <t>14</t>
  </si>
  <si>
    <t>Мероприятия по комплексным мерам по противодействию терроризму и экстремизму</t>
  </si>
  <si>
    <t>Прочая закупка товаров, работ и услуг для обеспечения муниципальных нужд</t>
  </si>
  <si>
    <t>0314</t>
  </si>
  <si>
    <t>сумма</t>
  </si>
  <si>
    <t>Приложение 2</t>
  </si>
  <si>
    <t>Приложение 1</t>
  </si>
  <si>
    <t>Приложение 3</t>
  </si>
  <si>
    <t xml:space="preserve">Приложение 4  </t>
  </si>
  <si>
    <t xml:space="preserve">Приложение 5    </t>
  </si>
  <si>
    <t>Приложение 6</t>
  </si>
  <si>
    <t>Приложение 7</t>
  </si>
  <si>
    <t>853</t>
  </si>
  <si>
    <t>Уплата прочих налогов и сборов (пени)</t>
  </si>
  <si>
    <t>Источники финансирования дефицита  бюджета муниципального образования Бельтирскоесельское поселение на 2020 год</t>
  </si>
  <si>
    <t>Перечень главных администраторов источников финансирования дефицита бюджета сельской администрации муниципального образования Бельтирское сельское поселение</t>
  </si>
  <si>
    <t>сельская администрация муниципального образования Бельтирское сельское поселение</t>
  </si>
  <si>
    <t>Распределение
бюджетных ассигнований по разделам, подразделам классификации расходов бюджета муниципального образования Бельтирское  сельское поселение   на 2020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</si>
  <si>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2020 год</t>
  </si>
  <si>
    <t>Ведомственная структура расходов бюджета муниципального образования Бельтирское сельское поселение на 2020 год</t>
  </si>
  <si>
    <t>Расходы на выплаты по оплате труда главы МО "Бельтирское сельское поселение"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</si>
  <si>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</si>
  <si>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"Бельтирское сельское поселение" "Управление муниципальными финансами и имуществом"</t>
  </si>
  <si>
    <t>Материально-техническое обеспечение Администрации МО "Курайское сельское поселение" в рамках муниципальной программы  "Комплексное развитие территории МО "Бельтирское сельское поселение""</t>
  </si>
  <si>
    <t>Расходы на выплаты по оплате труда председателя муниципального образования Бельтирское сельское поселение</t>
  </si>
  <si>
    <t>Основное мероприятие "Повышение эффективности муниципального управления муниципального образования Бельтирское сельское поселение"</t>
  </si>
  <si>
    <t xml:space="preserve">Основное мероприятие "Повышение эффективности муниципального управления Администрации МО "Бельтирское сельское поселение" </t>
  </si>
  <si>
    <t>Основное мероприятие "Повышение эффективности муниципального управления муниципального образования Бельтирскоесельское поселение"</t>
  </si>
  <si>
    <t>Расходы на выплаты по оплате труда главы МО "Бельтирскоесельское поселение"</t>
  </si>
  <si>
    <t>Расходы на обеспечение функций Администрации МО «Бельтирскоесельское поселение»</t>
  </si>
  <si>
    <t>Расходы на выплаты по оплате труда председателя муниципального образования Бельтирскоесельское поселение</t>
  </si>
  <si>
    <t>Расходы на выплаты по оплате труда работников Администрации МО «Бельтирскоесельское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</si>
  <si>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"Бельтирскоесельское поселение" "Управление муниципальными финансами и имуществом"</t>
  </si>
  <si>
    <t>Материально-техническое обеспечение Администрации МО "Бельтирскоесельское поселение" в рамках муниципальной программы  "Комплексное развитие территории МО "Бельтирское сельское поселение""</t>
  </si>
  <si>
    <t>к Решению "О внесений изменений в решение сессии Бельтирское сельское поселение  от  25.12.2019 № 10-1  «О  бюджете муниципального образования Бельтирскоесельское поселение
на 2020 год и на плановый период 2021 и 2020 годов» от 02.03.2020 г. № 11-1</t>
  </si>
  <si>
    <t xml:space="preserve"> к Решению сессии сельского Совета депутатов  муниципального образования Бельтирское сельское поселение от 25.12.2019 № 10-1 «О  бюджете муниципального образования Бельтирское сельское поселение
на 2020 год и на плановый период 2021 и 2022 годов» от 02.03.2020 № 11-1</t>
  </si>
  <si>
    <t xml:space="preserve">   к Решению сессии сельского Совета депутатов  муниципального образования Бельтирское сельское поселение от 25.12.2019 № 10-1 «О  бюджете муниципального образования Бельтирское сельское поселение
на 2020 год и на плановый период 2021 и 2022 годов» от 02.03.2020 № 11-1</t>
  </si>
  <si>
    <t>к Решению сессии сельского Совета депутатов  муниципального образования Бельтирское сельское поселение от 25.12.2019 № 10-1 «О  бюджете муниципального образования Бельтирское сельское поселение
на 2020 год и на плановый период 2021 и 2022 годов» от 02.03.2020 № 11-1</t>
  </si>
  <si>
    <t>к Решению "О внесений изменений в решение сессии Бельтирское сельское поселение от  25.12.2019 № 10-1  «О  бюджете муниципального образования Бельтирское сельское поселение
на 2020 год и на плановый период 2021 и 2022 годов» от 02.03.2020 г. № 11-1</t>
  </si>
  <si>
    <t xml:space="preserve"> к Решению "О внесений изменений в решение сессии Бельтирское сельское поселение от  25.12.2019 № 10-1  «О  бюджете
муниципального образования Бельтирское сельское поселение
на 2020 год и на плановый период 2021 и 2022 годов» от 02.03.2020 г. № 11-1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</si>
</sst>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000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9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1" fillId="0" borderId="0" xfId="0" applyFont="1"/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vertical="top" wrapText="1"/>
    </xf>
    <xf numFmtId="4" fontId="11" fillId="0" borderId="1" xfId="8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10" xfId="0" applyFont="1" applyFill="1" applyBorder="1" applyAlignment="1"/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0" fontId="27" fillId="3" borderId="1" xfId="0" applyFont="1" applyFill="1" applyBorder="1" applyAlignment="1">
      <alignment vertical="top" wrapText="1"/>
    </xf>
    <xf numFmtId="49" fontId="27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4" fillId="0" borderId="1" xfId="9" applyFont="1" applyFill="1" applyBorder="1" applyAlignment="1">
      <alignment horizontal="justify" vertical="justify" wrapText="1"/>
    </xf>
    <xf numFmtId="49" fontId="14" fillId="0" borderId="1" xfId="9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justify" vertical="center"/>
    </xf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27" fillId="0" borderId="0" xfId="0" applyNumberFormat="1" applyFont="1" applyAlignment="1">
      <alignment horizontal="center" vertical="top" wrapText="1"/>
    </xf>
    <xf numFmtId="165" fontId="27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4" fillId="0" borderId="1" xfId="0" applyFont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68" fontId="9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165" fontId="30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5" fillId="0" borderId="0" xfId="0" applyFont="1" applyFill="1" applyAlignment="1">
      <alignment vertical="top" wrapText="1"/>
    </xf>
    <xf numFmtId="0" fontId="9" fillId="0" borderId="1" xfId="0" applyFont="1" applyBorder="1" applyAlignment="1">
      <alignment horizontal="right"/>
    </xf>
    <xf numFmtId="49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5" xfId="11" applyNumberFormat="1" applyFont="1" applyBorder="1" applyAlignment="1">
      <alignment horizontal="center"/>
    </xf>
    <xf numFmtId="49" fontId="11" fillId="0" borderId="1" xfId="0" applyNumberFormat="1" applyFont="1" applyBorder="1"/>
    <xf numFmtId="167" fontId="11" fillId="0" borderId="1" xfId="11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/>
    </xf>
    <xf numFmtId="49" fontId="11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top" wrapText="1"/>
    </xf>
    <xf numFmtId="0" fontId="11" fillId="3" borderId="0" xfId="0" applyFont="1" applyFill="1" applyAlignment="1">
      <alignment horizontal="justify" vertical="top" wrapText="1"/>
    </xf>
    <xf numFmtId="0" fontId="9" fillId="3" borderId="1" xfId="0" applyFont="1" applyFill="1" applyBorder="1" applyAlignment="1">
      <alignment vertical="justify" wrapText="1"/>
    </xf>
    <xf numFmtId="0" fontId="9" fillId="3" borderId="1" xfId="0" applyFont="1" applyFill="1" applyBorder="1" applyAlignment="1">
      <alignment vertical="center" wrapText="1"/>
    </xf>
    <xf numFmtId="165" fontId="11" fillId="3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/>
    <xf numFmtId="165" fontId="11" fillId="0" borderId="1" xfId="11" applyNumberFormat="1" applyFont="1" applyFill="1" applyBorder="1" applyAlignment="1">
      <alignment horizontal="center"/>
    </xf>
    <xf numFmtId="165" fontId="9" fillId="0" borderId="1" xfId="11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/>
    </xf>
    <xf numFmtId="1" fontId="16" fillId="0" borderId="0" xfId="0" applyNumberFormat="1" applyFont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21" fillId="0" borderId="0" xfId="0" applyFont="1" applyFill="1" applyAlignment="1"/>
    <xf numFmtId="2" fontId="9" fillId="3" borderId="1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/>
    <xf numFmtId="49" fontId="9" fillId="0" borderId="1" xfId="0" applyNumberFormat="1" applyFont="1" applyBorder="1"/>
    <xf numFmtId="166" fontId="9" fillId="5" borderId="1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2" fontId="9" fillId="3" borderId="0" xfId="0" applyNumberFormat="1" applyFont="1" applyFill="1" applyBorder="1" applyAlignment="1">
      <alignment horizontal="center" vertical="top" wrapText="1"/>
    </xf>
    <xf numFmtId="165" fontId="9" fillId="3" borderId="0" xfId="0" applyNumberFormat="1" applyFont="1" applyFill="1" applyBorder="1" applyAlignment="1">
      <alignment horizontal="center" vertical="top" wrapText="1"/>
    </xf>
    <xf numFmtId="0" fontId="0" fillId="0" borderId="0" xfId="0"/>
    <xf numFmtId="0" fontId="15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165" fontId="9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169" fontId="9" fillId="0" borderId="1" xfId="0" applyNumberFormat="1" applyFont="1" applyFill="1" applyBorder="1"/>
    <xf numFmtId="0" fontId="9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9" xfId="0" applyFont="1" applyBorder="1" applyAlignment="1">
      <alignment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11"/>
  <sheetViews>
    <sheetView view="pageBreakPreview" zoomScaleSheetLayoutView="100" workbookViewId="0">
      <selection activeCell="B2" sqref="B2:C2"/>
    </sheetView>
  </sheetViews>
  <sheetFormatPr defaultRowHeight="12.75"/>
  <cols>
    <col min="1" max="1" width="71.28515625" customWidth="1"/>
    <col min="2" max="2" width="26" customWidth="1"/>
    <col min="3" max="3" width="13" customWidth="1"/>
    <col min="4" max="4" width="5.28515625" customWidth="1"/>
  </cols>
  <sheetData>
    <row r="1" spans="1:3" s="176" customFormat="1">
      <c r="B1" s="184" t="s">
        <v>314</v>
      </c>
      <c r="C1" s="184"/>
    </row>
    <row r="2" spans="1:3" ht="93" customHeight="1">
      <c r="A2" s="8"/>
      <c r="B2" s="182" t="s">
        <v>342</v>
      </c>
      <c r="C2" s="182"/>
    </row>
    <row r="3" spans="1:3">
      <c r="A3" s="8"/>
      <c r="B3" s="170"/>
      <c r="C3" s="8"/>
    </row>
    <row r="4" spans="1:3" ht="43.5" customHeight="1">
      <c r="A4" s="183" t="s">
        <v>322</v>
      </c>
      <c r="B4" s="183"/>
      <c r="C4" s="183"/>
    </row>
    <row r="5" spans="1:3" ht="42.75" customHeight="1">
      <c r="A5" s="8"/>
      <c r="B5" s="8"/>
      <c r="C5" s="8" t="s">
        <v>299</v>
      </c>
    </row>
    <row r="6" spans="1:3" ht="31.5" customHeight="1">
      <c r="A6" s="52"/>
      <c r="B6" s="97" t="s">
        <v>300</v>
      </c>
      <c r="C6" s="135" t="s">
        <v>312</v>
      </c>
    </row>
    <row r="7" spans="1:3" ht="16.5" customHeight="1">
      <c r="A7" s="50" t="s">
        <v>301</v>
      </c>
      <c r="B7" s="52"/>
      <c r="C7" s="52"/>
    </row>
    <row r="8" spans="1:3" ht="15.75" customHeight="1">
      <c r="A8" s="50" t="s">
        <v>302</v>
      </c>
      <c r="B8" s="52"/>
      <c r="C8" s="52"/>
    </row>
    <row r="9" spans="1:3" ht="15.75" customHeight="1">
      <c r="A9" s="50" t="s">
        <v>303</v>
      </c>
      <c r="B9" s="52"/>
      <c r="C9" s="52"/>
    </row>
    <row r="10" spans="1:3" ht="22.5" customHeight="1">
      <c r="A10" s="50" t="s">
        <v>304</v>
      </c>
      <c r="B10" s="171" t="s">
        <v>305</v>
      </c>
      <c r="C10" s="181">
        <v>110.38262</v>
      </c>
    </row>
    <row r="11" spans="1:3">
      <c r="A11" s="50"/>
      <c r="B11" s="52"/>
      <c r="C11" s="52"/>
    </row>
  </sheetData>
  <mergeCells count="3">
    <mergeCell ref="B2:C2"/>
    <mergeCell ref="A4:C4"/>
    <mergeCell ref="B1:C1"/>
  </mergeCells>
  <pageMargins left="1.1811023622047245" right="0.39370078740157483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9"/>
  <sheetViews>
    <sheetView view="pageBreakPreview" zoomScaleSheetLayoutView="100" workbookViewId="0">
      <selection activeCell="B18" sqref="B18"/>
    </sheetView>
  </sheetViews>
  <sheetFormatPr defaultRowHeight="12.75"/>
  <cols>
    <col min="1" max="1" width="14.5703125" customWidth="1"/>
    <col min="2" max="2" width="46.42578125" customWidth="1"/>
    <col min="3" max="3" width="64" customWidth="1"/>
  </cols>
  <sheetData>
    <row r="1" spans="1:10" s="176" customFormat="1">
      <c r="C1" s="178" t="s">
        <v>313</v>
      </c>
    </row>
    <row r="2" spans="1:10" ht="56.25" customHeight="1">
      <c r="A2" s="2"/>
      <c r="B2" s="2"/>
      <c r="C2" s="180" t="s">
        <v>347</v>
      </c>
      <c r="D2" s="54"/>
      <c r="E2" s="54"/>
      <c r="F2" s="3"/>
      <c r="G2" s="3"/>
      <c r="H2" s="3"/>
      <c r="I2" s="3"/>
      <c r="J2" s="3"/>
    </row>
    <row r="3" spans="1:10" ht="18.75">
      <c r="A3" s="2"/>
      <c r="B3" s="2"/>
      <c r="C3" s="2"/>
    </row>
    <row r="4" spans="1:10" ht="66" customHeight="1" thickBot="1">
      <c r="A4" s="185" t="s">
        <v>323</v>
      </c>
      <c r="B4" s="185"/>
      <c r="C4" s="185"/>
    </row>
    <row r="5" spans="1:10" s="7" customFormat="1" ht="64.900000000000006" customHeight="1">
      <c r="A5" s="4" t="s">
        <v>0</v>
      </c>
      <c r="B5" s="5" t="s">
        <v>1</v>
      </c>
      <c r="C5" s="6" t="s">
        <v>2</v>
      </c>
    </row>
    <row r="6" spans="1:10">
      <c r="A6" s="186" t="s">
        <v>324</v>
      </c>
      <c r="B6" s="187"/>
      <c r="C6" s="188"/>
    </row>
    <row r="7" spans="1:10">
      <c r="A7" s="162">
        <v>801</v>
      </c>
      <c r="B7" s="162" t="s">
        <v>252</v>
      </c>
      <c r="C7" s="163" t="s">
        <v>253</v>
      </c>
    </row>
    <row r="8" spans="1:10">
      <c r="A8" s="88" t="s">
        <v>156</v>
      </c>
      <c r="B8" s="89" t="s">
        <v>191</v>
      </c>
      <c r="C8" s="90" t="s">
        <v>192</v>
      </c>
    </row>
    <row r="9" spans="1:10">
      <c r="A9" s="88" t="s">
        <v>156</v>
      </c>
      <c r="B9" s="89" t="s">
        <v>193</v>
      </c>
      <c r="C9" s="90" t="s">
        <v>194</v>
      </c>
    </row>
  </sheetData>
  <mergeCells count="2">
    <mergeCell ref="A4:C4"/>
    <mergeCell ref="A6:C6"/>
  </mergeCells>
  <pageMargins left="1.1811023622047245" right="0.39370078740157483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43"/>
  <sheetViews>
    <sheetView view="pageBreakPreview" zoomScaleSheetLayoutView="100" workbookViewId="0">
      <selection activeCell="C1" sqref="C1:F1"/>
    </sheetView>
  </sheetViews>
  <sheetFormatPr defaultRowHeight="12.75"/>
  <cols>
    <col min="1" max="1" width="15.28515625" customWidth="1"/>
    <col min="2" max="2" width="24.7109375" style="15" customWidth="1"/>
    <col min="3" max="3" width="53.85546875" style="21" customWidth="1"/>
    <col min="4" max="4" width="12" style="15" hidden="1" customWidth="1"/>
    <col min="5" max="5" width="0" hidden="1" customWidth="1"/>
    <col min="254" max="254" width="17.42578125" customWidth="1"/>
    <col min="255" max="255" width="25" customWidth="1"/>
    <col min="256" max="256" width="48.28515625" customWidth="1"/>
    <col min="257" max="258" width="19.5703125" customWidth="1"/>
    <col min="510" max="510" width="17.42578125" customWidth="1"/>
    <col min="511" max="511" width="25" customWidth="1"/>
    <col min="512" max="512" width="48.28515625" customWidth="1"/>
    <col min="513" max="514" width="19.5703125" customWidth="1"/>
    <col min="766" max="766" width="17.42578125" customWidth="1"/>
    <col min="767" max="767" width="25" customWidth="1"/>
    <col min="768" max="768" width="48.28515625" customWidth="1"/>
    <col min="769" max="770" width="19.5703125" customWidth="1"/>
    <col min="1022" max="1022" width="17.42578125" customWidth="1"/>
    <col min="1023" max="1023" width="25" customWidth="1"/>
    <col min="1024" max="1024" width="48.28515625" customWidth="1"/>
    <col min="1025" max="1026" width="19.5703125" customWidth="1"/>
    <col min="1278" max="1278" width="17.42578125" customWidth="1"/>
    <col min="1279" max="1279" width="25" customWidth="1"/>
    <col min="1280" max="1280" width="48.28515625" customWidth="1"/>
    <col min="1281" max="1282" width="19.5703125" customWidth="1"/>
    <col min="1534" max="1534" width="17.42578125" customWidth="1"/>
    <col min="1535" max="1535" width="25" customWidth="1"/>
    <col min="1536" max="1536" width="48.28515625" customWidth="1"/>
    <col min="1537" max="1538" width="19.5703125" customWidth="1"/>
    <col min="1790" max="1790" width="17.42578125" customWidth="1"/>
    <col min="1791" max="1791" width="25" customWidth="1"/>
    <col min="1792" max="1792" width="48.28515625" customWidth="1"/>
    <col min="1793" max="1794" width="19.5703125" customWidth="1"/>
    <col min="2046" max="2046" width="17.42578125" customWidth="1"/>
    <col min="2047" max="2047" width="25" customWidth="1"/>
    <col min="2048" max="2048" width="48.28515625" customWidth="1"/>
    <col min="2049" max="2050" width="19.5703125" customWidth="1"/>
    <col min="2302" max="2302" width="17.42578125" customWidth="1"/>
    <col min="2303" max="2303" width="25" customWidth="1"/>
    <col min="2304" max="2304" width="48.28515625" customWidth="1"/>
    <col min="2305" max="2306" width="19.5703125" customWidth="1"/>
    <col min="2558" max="2558" width="17.42578125" customWidth="1"/>
    <col min="2559" max="2559" width="25" customWidth="1"/>
    <col min="2560" max="2560" width="48.28515625" customWidth="1"/>
    <col min="2561" max="2562" width="19.5703125" customWidth="1"/>
    <col min="2814" max="2814" width="17.42578125" customWidth="1"/>
    <col min="2815" max="2815" width="25" customWidth="1"/>
    <col min="2816" max="2816" width="48.28515625" customWidth="1"/>
    <col min="2817" max="2818" width="19.5703125" customWidth="1"/>
    <col min="3070" max="3070" width="17.42578125" customWidth="1"/>
    <col min="3071" max="3071" width="25" customWidth="1"/>
    <col min="3072" max="3072" width="48.28515625" customWidth="1"/>
    <col min="3073" max="3074" width="19.5703125" customWidth="1"/>
    <col min="3326" max="3326" width="17.42578125" customWidth="1"/>
    <col min="3327" max="3327" width="25" customWidth="1"/>
    <col min="3328" max="3328" width="48.28515625" customWidth="1"/>
    <col min="3329" max="3330" width="19.5703125" customWidth="1"/>
    <col min="3582" max="3582" width="17.42578125" customWidth="1"/>
    <col min="3583" max="3583" width="25" customWidth="1"/>
    <col min="3584" max="3584" width="48.28515625" customWidth="1"/>
    <col min="3585" max="3586" width="19.5703125" customWidth="1"/>
    <col min="3838" max="3838" width="17.42578125" customWidth="1"/>
    <col min="3839" max="3839" width="25" customWidth="1"/>
    <col min="3840" max="3840" width="48.28515625" customWidth="1"/>
    <col min="3841" max="3842" width="19.5703125" customWidth="1"/>
    <col min="4094" max="4094" width="17.42578125" customWidth="1"/>
    <col min="4095" max="4095" width="25" customWidth="1"/>
    <col min="4096" max="4096" width="48.28515625" customWidth="1"/>
    <col min="4097" max="4098" width="19.5703125" customWidth="1"/>
    <col min="4350" max="4350" width="17.42578125" customWidth="1"/>
    <col min="4351" max="4351" width="25" customWidth="1"/>
    <col min="4352" max="4352" width="48.28515625" customWidth="1"/>
    <col min="4353" max="4354" width="19.5703125" customWidth="1"/>
    <col min="4606" max="4606" width="17.42578125" customWidth="1"/>
    <col min="4607" max="4607" width="25" customWidth="1"/>
    <col min="4608" max="4608" width="48.28515625" customWidth="1"/>
    <col min="4609" max="4610" width="19.5703125" customWidth="1"/>
    <col min="4862" max="4862" width="17.42578125" customWidth="1"/>
    <col min="4863" max="4863" width="25" customWidth="1"/>
    <col min="4864" max="4864" width="48.28515625" customWidth="1"/>
    <col min="4865" max="4866" width="19.5703125" customWidth="1"/>
    <col min="5118" max="5118" width="17.42578125" customWidth="1"/>
    <col min="5119" max="5119" width="25" customWidth="1"/>
    <col min="5120" max="5120" width="48.28515625" customWidth="1"/>
    <col min="5121" max="5122" width="19.5703125" customWidth="1"/>
    <col min="5374" max="5374" width="17.42578125" customWidth="1"/>
    <col min="5375" max="5375" width="25" customWidth="1"/>
    <col min="5376" max="5376" width="48.28515625" customWidth="1"/>
    <col min="5377" max="5378" width="19.5703125" customWidth="1"/>
    <col min="5630" max="5630" width="17.42578125" customWidth="1"/>
    <col min="5631" max="5631" width="25" customWidth="1"/>
    <col min="5632" max="5632" width="48.28515625" customWidth="1"/>
    <col min="5633" max="5634" width="19.5703125" customWidth="1"/>
    <col min="5886" max="5886" width="17.42578125" customWidth="1"/>
    <col min="5887" max="5887" width="25" customWidth="1"/>
    <col min="5888" max="5888" width="48.28515625" customWidth="1"/>
    <col min="5889" max="5890" width="19.5703125" customWidth="1"/>
    <col min="6142" max="6142" width="17.42578125" customWidth="1"/>
    <col min="6143" max="6143" width="25" customWidth="1"/>
    <col min="6144" max="6144" width="48.28515625" customWidth="1"/>
    <col min="6145" max="6146" width="19.5703125" customWidth="1"/>
    <col min="6398" max="6398" width="17.42578125" customWidth="1"/>
    <col min="6399" max="6399" width="25" customWidth="1"/>
    <col min="6400" max="6400" width="48.28515625" customWidth="1"/>
    <col min="6401" max="6402" width="19.5703125" customWidth="1"/>
    <col min="6654" max="6654" width="17.42578125" customWidth="1"/>
    <col min="6655" max="6655" width="25" customWidth="1"/>
    <col min="6656" max="6656" width="48.28515625" customWidth="1"/>
    <col min="6657" max="6658" width="19.5703125" customWidth="1"/>
    <col min="6910" max="6910" width="17.42578125" customWidth="1"/>
    <col min="6911" max="6911" width="25" customWidth="1"/>
    <col min="6912" max="6912" width="48.28515625" customWidth="1"/>
    <col min="6913" max="6914" width="19.5703125" customWidth="1"/>
    <col min="7166" max="7166" width="17.42578125" customWidth="1"/>
    <col min="7167" max="7167" width="25" customWidth="1"/>
    <col min="7168" max="7168" width="48.28515625" customWidth="1"/>
    <col min="7169" max="7170" width="19.5703125" customWidth="1"/>
    <col min="7422" max="7422" width="17.42578125" customWidth="1"/>
    <col min="7423" max="7423" width="25" customWidth="1"/>
    <col min="7424" max="7424" width="48.28515625" customWidth="1"/>
    <col min="7425" max="7426" width="19.5703125" customWidth="1"/>
    <col min="7678" max="7678" width="17.42578125" customWidth="1"/>
    <col min="7679" max="7679" width="25" customWidth="1"/>
    <col min="7680" max="7680" width="48.28515625" customWidth="1"/>
    <col min="7681" max="7682" width="19.5703125" customWidth="1"/>
    <col min="7934" max="7934" width="17.42578125" customWidth="1"/>
    <col min="7935" max="7935" width="25" customWidth="1"/>
    <col min="7936" max="7936" width="48.28515625" customWidth="1"/>
    <col min="7937" max="7938" width="19.5703125" customWidth="1"/>
    <col min="8190" max="8190" width="17.42578125" customWidth="1"/>
    <col min="8191" max="8191" width="25" customWidth="1"/>
    <col min="8192" max="8192" width="48.28515625" customWidth="1"/>
    <col min="8193" max="8194" width="19.5703125" customWidth="1"/>
    <col min="8446" max="8446" width="17.42578125" customWidth="1"/>
    <col min="8447" max="8447" width="25" customWidth="1"/>
    <col min="8448" max="8448" width="48.28515625" customWidth="1"/>
    <col min="8449" max="8450" width="19.5703125" customWidth="1"/>
    <col min="8702" max="8702" width="17.42578125" customWidth="1"/>
    <col min="8703" max="8703" width="25" customWidth="1"/>
    <col min="8704" max="8704" width="48.28515625" customWidth="1"/>
    <col min="8705" max="8706" width="19.5703125" customWidth="1"/>
    <col min="8958" max="8958" width="17.42578125" customWidth="1"/>
    <col min="8959" max="8959" width="25" customWidth="1"/>
    <col min="8960" max="8960" width="48.28515625" customWidth="1"/>
    <col min="8961" max="8962" width="19.5703125" customWidth="1"/>
    <col min="9214" max="9214" width="17.42578125" customWidth="1"/>
    <col min="9215" max="9215" width="25" customWidth="1"/>
    <col min="9216" max="9216" width="48.28515625" customWidth="1"/>
    <col min="9217" max="9218" width="19.5703125" customWidth="1"/>
    <col min="9470" max="9470" width="17.42578125" customWidth="1"/>
    <col min="9471" max="9471" width="25" customWidth="1"/>
    <col min="9472" max="9472" width="48.28515625" customWidth="1"/>
    <col min="9473" max="9474" width="19.5703125" customWidth="1"/>
    <col min="9726" max="9726" width="17.42578125" customWidth="1"/>
    <col min="9727" max="9727" width="25" customWidth="1"/>
    <col min="9728" max="9728" width="48.28515625" customWidth="1"/>
    <col min="9729" max="9730" width="19.5703125" customWidth="1"/>
    <col min="9982" max="9982" width="17.42578125" customWidth="1"/>
    <col min="9983" max="9983" width="25" customWidth="1"/>
    <col min="9984" max="9984" width="48.28515625" customWidth="1"/>
    <col min="9985" max="9986" width="19.5703125" customWidth="1"/>
    <col min="10238" max="10238" width="17.42578125" customWidth="1"/>
    <col min="10239" max="10239" width="25" customWidth="1"/>
    <col min="10240" max="10240" width="48.28515625" customWidth="1"/>
    <col min="10241" max="10242" width="19.5703125" customWidth="1"/>
    <col min="10494" max="10494" width="17.42578125" customWidth="1"/>
    <col min="10495" max="10495" width="25" customWidth="1"/>
    <col min="10496" max="10496" width="48.28515625" customWidth="1"/>
    <col min="10497" max="10498" width="19.5703125" customWidth="1"/>
    <col min="10750" max="10750" width="17.42578125" customWidth="1"/>
    <col min="10751" max="10751" width="25" customWidth="1"/>
    <col min="10752" max="10752" width="48.28515625" customWidth="1"/>
    <col min="10753" max="10754" width="19.5703125" customWidth="1"/>
    <col min="11006" max="11006" width="17.42578125" customWidth="1"/>
    <col min="11007" max="11007" width="25" customWidth="1"/>
    <col min="11008" max="11008" width="48.28515625" customWidth="1"/>
    <col min="11009" max="11010" width="19.5703125" customWidth="1"/>
    <col min="11262" max="11262" width="17.42578125" customWidth="1"/>
    <col min="11263" max="11263" width="25" customWidth="1"/>
    <col min="11264" max="11264" width="48.28515625" customWidth="1"/>
    <col min="11265" max="11266" width="19.5703125" customWidth="1"/>
    <col min="11518" max="11518" width="17.42578125" customWidth="1"/>
    <col min="11519" max="11519" width="25" customWidth="1"/>
    <col min="11520" max="11520" width="48.28515625" customWidth="1"/>
    <col min="11521" max="11522" width="19.5703125" customWidth="1"/>
    <col min="11774" max="11774" width="17.42578125" customWidth="1"/>
    <col min="11775" max="11775" width="25" customWidth="1"/>
    <col min="11776" max="11776" width="48.28515625" customWidth="1"/>
    <col min="11777" max="11778" width="19.5703125" customWidth="1"/>
    <col min="12030" max="12030" width="17.42578125" customWidth="1"/>
    <col min="12031" max="12031" width="25" customWidth="1"/>
    <col min="12032" max="12032" width="48.28515625" customWidth="1"/>
    <col min="12033" max="12034" width="19.5703125" customWidth="1"/>
    <col min="12286" max="12286" width="17.42578125" customWidth="1"/>
    <col min="12287" max="12287" width="25" customWidth="1"/>
    <col min="12288" max="12288" width="48.28515625" customWidth="1"/>
    <col min="12289" max="12290" width="19.5703125" customWidth="1"/>
    <col min="12542" max="12542" width="17.42578125" customWidth="1"/>
    <col min="12543" max="12543" width="25" customWidth="1"/>
    <col min="12544" max="12544" width="48.28515625" customWidth="1"/>
    <col min="12545" max="12546" width="19.5703125" customWidth="1"/>
    <col min="12798" max="12798" width="17.42578125" customWidth="1"/>
    <col min="12799" max="12799" width="25" customWidth="1"/>
    <col min="12800" max="12800" width="48.28515625" customWidth="1"/>
    <col min="12801" max="12802" width="19.5703125" customWidth="1"/>
    <col min="13054" max="13054" width="17.42578125" customWidth="1"/>
    <col min="13055" max="13055" width="25" customWidth="1"/>
    <col min="13056" max="13056" width="48.28515625" customWidth="1"/>
    <col min="13057" max="13058" width="19.5703125" customWidth="1"/>
    <col min="13310" max="13310" width="17.42578125" customWidth="1"/>
    <col min="13311" max="13311" width="25" customWidth="1"/>
    <col min="13312" max="13312" width="48.28515625" customWidth="1"/>
    <col min="13313" max="13314" width="19.5703125" customWidth="1"/>
    <col min="13566" max="13566" width="17.42578125" customWidth="1"/>
    <col min="13567" max="13567" width="25" customWidth="1"/>
    <col min="13568" max="13568" width="48.28515625" customWidth="1"/>
    <col min="13569" max="13570" width="19.5703125" customWidth="1"/>
    <col min="13822" max="13822" width="17.42578125" customWidth="1"/>
    <col min="13823" max="13823" width="25" customWidth="1"/>
    <col min="13824" max="13824" width="48.28515625" customWidth="1"/>
    <col min="13825" max="13826" width="19.5703125" customWidth="1"/>
    <col min="14078" max="14078" width="17.42578125" customWidth="1"/>
    <col min="14079" max="14079" width="25" customWidth="1"/>
    <col min="14080" max="14080" width="48.28515625" customWidth="1"/>
    <col min="14081" max="14082" width="19.5703125" customWidth="1"/>
    <col min="14334" max="14334" width="17.42578125" customWidth="1"/>
    <col min="14335" max="14335" width="25" customWidth="1"/>
    <col min="14336" max="14336" width="48.28515625" customWidth="1"/>
    <col min="14337" max="14338" width="19.5703125" customWidth="1"/>
    <col min="14590" max="14590" width="17.42578125" customWidth="1"/>
    <col min="14591" max="14591" width="25" customWidth="1"/>
    <col min="14592" max="14592" width="48.28515625" customWidth="1"/>
    <col min="14593" max="14594" width="19.5703125" customWidth="1"/>
    <col min="14846" max="14846" width="17.42578125" customWidth="1"/>
    <col min="14847" max="14847" width="25" customWidth="1"/>
    <col min="14848" max="14848" width="48.28515625" customWidth="1"/>
    <col min="14849" max="14850" width="19.5703125" customWidth="1"/>
    <col min="15102" max="15102" width="17.42578125" customWidth="1"/>
    <col min="15103" max="15103" width="25" customWidth="1"/>
    <col min="15104" max="15104" width="48.28515625" customWidth="1"/>
    <col min="15105" max="15106" width="19.5703125" customWidth="1"/>
    <col min="15358" max="15358" width="17.42578125" customWidth="1"/>
    <col min="15359" max="15359" width="25" customWidth="1"/>
    <col min="15360" max="15360" width="48.28515625" customWidth="1"/>
    <col min="15361" max="15362" width="19.5703125" customWidth="1"/>
    <col min="15614" max="15614" width="17.42578125" customWidth="1"/>
    <col min="15615" max="15615" width="25" customWidth="1"/>
    <col min="15616" max="15616" width="48.28515625" customWidth="1"/>
    <col min="15617" max="15618" width="19.5703125" customWidth="1"/>
    <col min="15870" max="15870" width="17.42578125" customWidth="1"/>
    <col min="15871" max="15871" width="25" customWidth="1"/>
    <col min="15872" max="15872" width="48.28515625" customWidth="1"/>
    <col min="15873" max="15874" width="19.5703125" customWidth="1"/>
    <col min="16126" max="16126" width="17.42578125" customWidth="1"/>
    <col min="16127" max="16127" width="25" customWidth="1"/>
    <col min="16128" max="16128" width="48.28515625" customWidth="1"/>
    <col min="16129" max="16130" width="19.5703125" customWidth="1"/>
  </cols>
  <sheetData>
    <row r="1" spans="1:6" s="176" customFormat="1">
      <c r="B1" s="15"/>
      <c r="C1" s="189" t="s">
        <v>315</v>
      </c>
      <c r="D1" s="189"/>
      <c r="E1" s="189"/>
      <c r="F1" s="189"/>
    </row>
    <row r="2" spans="1:6" s="8" customFormat="1" ht="56.25" customHeight="1">
      <c r="B2" s="10"/>
      <c r="C2" s="196" t="s">
        <v>346</v>
      </c>
      <c r="D2" s="196"/>
      <c r="E2" s="196"/>
      <c r="F2" s="196"/>
    </row>
    <row r="3" spans="1:6" s="36" customFormat="1" ht="47.25" customHeight="1">
      <c r="A3" s="190" t="s">
        <v>270</v>
      </c>
      <c r="B3" s="191"/>
      <c r="C3" s="191"/>
      <c r="D3" s="191"/>
    </row>
    <row r="4" spans="1:6" s="8" customFormat="1" ht="31.5" customHeight="1">
      <c r="A4" s="11"/>
      <c r="B4" s="12"/>
      <c r="C4" s="13"/>
      <c r="D4" s="197" t="s">
        <v>142</v>
      </c>
      <c r="E4" s="197"/>
      <c r="F4" s="197"/>
    </row>
    <row r="5" spans="1:6" s="36" customFormat="1" ht="38.25">
      <c r="A5" s="49" t="s">
        <v>4</v>
      </c>
      <c r="B5" s="49" t="s">
        <v>5</v>
      </c>
      <c r="C5" s="49" t="s">
        <v>3</v>
      </c>
      <c r="D5" s="63" t="s">
        <v>272</v>
      </c>
      <c r="E5" s="49" t="s">
        <v>254</v>
      </c>
      <c r="F5" s="63" t="s">
        <v>271</v>
      </c>
    </row>
    <row r="6" spans="1:6" s="14" customFormat="1" ht="15.75">
      <c r="A6" s="51">
        <v>1</v>
      </c>
      <c r="B6" s="51">
        <v>2</v>
      </c>
      <c r="C6" s="51">
        <v>3</v>
      </c>
      <c r="D6" s="51">
        <v>4</v>
      </c>
      <c r="E6" s="51"/>
      <c r="F6" s="51">
        <v>4</v>
      </c>
    </row>
    <row r="7" spans="1:6" s="36" customFormat="1" ht="18.75">
      <c r="A7" s="76" t="s">
        <v>187</v>
      </c>
      <c r="B7" s="140" t="s">
        <v>6</v>
      </c>
      <c r="C7" s="141" t="s">
        <v>7</v>
      </c>
      <c r="D7" s="142">
        <f>D8+D17</f>
        <v>407.28999999999996</v>
      </c>
      <c r="E7" s="142">
        <f t="shared" ref="E7:E22" si="0">F7-D7</f>
        <v>-40.289999999999964</v>
      </c>
      <c r="F7" s="142">
        <f>F8+F17</f>
        <v>367</v>
      </c>
    </row>
    <row r="8" spans="1:6" s="36" customFormat="1" ht="18.75">
      <c r="A8" s="143"/>
      <c r="B8" s="140"/>
      <c r="C8" s="144" t="s">
        <v>8</v>
      </c>
      <c r="D8" s="142">
        <f>D9+D10+D11+D13+D16</f>
        <v>324.02999999999997</v>
      </c>
      <c r="E8" s="142">
        <f t="shared" si="0"/>
        <v>-41.029999999999973</v>
      </c>
      <c r="F8" s="142">
        <f>F9+F10+F11+F13+F16</f>
        <v>283</v>
      </c>
    </row>
    <row r="9" spans="1:6" s="36" customFormat="1" ht="18.75">
      <c r="A9" s="145">
        <v>182</v>
      </c>
      <c r="B9" s="146" t="s">
        <v>9</v>
      </c>
      <c r="C9" s="144" t="s">
        <v>10</v>
      </c>
      <c r="D9" s="147">
        <v>123</v>
      </c>
      <c r="E9" s="142">
        <f t="shared" si="0"/>
        <v>-22</v>
      </c>
      <c r="F9" s="147">
        <v>101</v>
      </c>
    </row>
    <row r="10" spans="1:6" s="36" customFormat="1" ht="25.5" hidden="1">
      <c r="A10" s="145">
        <v>100</v>
      </c>
      <c r="B10" s="146" t="s">
        <v>148</v>
      </c>
      <c r="C10" s="144" t="s">
        <v>11</v>
      </c>
      <c r="D10" s="147"/>
      <c r="E10" s="142">
        <f t="shared" si="0"/>
        <v>0</v>
      </c>
      <c r="F10" s="147"/>
    </row>
    <row r="11" spans="1:6" s="37" customFormat="1" ht="18.75">
      <c r="A11" s="140">
        <v>182</v>
      </c>
      <c r="B11" s="140" t="s">
        <v>12</v>
      </c>
      <c r="C11" s="141" t="s">
        <v>13</v>
      </c>
      <c r="D11" s="142">
        <f>D12</f>
        <v>0.03</v>
      </c>
      <c r="E11" s="142">
        <f t="shared" si="0"/>
        <v>10.97</v>
      </c>
      <c r="F11" s="142">
        <f>F12</f>
        <v>11</v>
      </c>
    </row>
    <row r="12" spans="1:6" s="36" customFormat="1" ht="18.75">
      <c r="A12" s="140">
        <v>182</v>
      </c>
      <c r="B12" s="145" t="s">
        <v>14</v>
      </c>
      <c r="C12" s="144" t="s">
        <v>15</v>
      </c>
      <c r="D12" s="147">
        <v>0.03</v>
      </c>
      <c r="E12" s="142">
        <f t="shared" si="0"/>
        <v>10.97</v>
      </c>
      <c r="F12" s="147">
        <v>11</v>
      </c>
    </row>
    <row r="13" spans="1:6" s="37" customFormat="1" ht="18.75">
      <c r="A13" s="140">
        <v>182</v>
      </c>
      <c r="B13" s="140" t="s">
        <v>16</v>
      </c>
      <c r="C13" s="141" t="s">
        <v>17</v>
      </c>
      <c r="D13" s="142">
        <f>D14+D15</f>
        <v>180</v>
      </c>
      <c r="E13" s="142">
        <f t="shared" si="0"/>
        <v>-28</v>
      </c>
      <c r="F13" s="142">
        <f>F14+F15</f>
        <v>152</v>
      </c>
    </row>
    <row r="14" spans="1:6" s="37" customFormat="1" ht="18.75">
      <c r="A14" s="140">
        <v>182</v>
      </c>
      <c r="B14" s="145" t="s">
        <v>143</v>
      </c>
      <c r="C14" s="144" t="s">
        <v>185</v>
      </c>
      <c r="D14" s="147">
        <v>45</v>
      </c>
      <c r="E14" s="147">
        <f t="shared" si="0"/>
        <v>37</v>
      </c>
      <c r="F14" s="147">
        <v>82</v>
      </c>
    </row>
    <row r="15" spans="1:6" s="36" customFormat="1" ht="18.75">
      <c r="A15" s="140">
        <v>182</v>
      </c>
      <c r="B15" s="145" t="s">
        <v>144</v>
      </c>
      <c r="C15" s="144" t="s">
        <v>186</v>
      </c>
      <c r="D15" s="147">
        <v>135</v>
      </c>
      <c r="E15" s="147">
        <f t="shared" si="0"/>
        <v>-65</v>
      </c>
      <c r="F15" s="147">
        <v>70</v>
      </c>
    </row>
    <row r="16" spans="1:6" s="37" customFormat="1" ht="18.75">
      <c r="A16" s="76" t="s">
        <v>187</v>
      </c>
      <c r="B16" s="140" t="s">
        <v>18</v>
      </c>
      <c r="C16" s="141" t="s">
        <v>19</v>
      </c>
      <c r="D16" s="142">
        <v>21</v>
      </c>
      <c r="E16" s="142">
        <f t="shared" si="0"/>
        <v>-2</v>
      </c>
      <c r="F16" s="142">
        <v>19</v>
      </c>
    </row>
    <row r="17" spans="1:6" s="36" customFormat="1" ht="18.75">
      <c r="A17" s="148"/>
      <c r="B17" s="145"/>
      <c r="C17" s="144" t="s">
        <v>20</v>
      </c>
      <c r="D17" s="142">
        <f>D18+D20+D23</f>
        <v>83.26</v>
      </c>
      <c r="E17" s="142">
        <f t="shared" si="0"/>
        <v>0.73999999999999488</v>
      </c>
      <c r="F17" s="142">
        <f>F18+F20+F23</f>
        <v>84</v>
      </c>
    </row>
    <row r="18" spans="1:6" s="37" customFormat="1" ht="25.5" hidden="1">
      <c r="A18" s="76" t="s">
        <v>156</v>
      </c>
      <c r="B18" s="140" t="s">
        <v>21</v>
      </c>
      <c r="C18" s="141" t="s">
        <v>22</v>
      </c>
      <c r="D18" s="142">
        <f>D19</f>
        <v>30.06</v>
      </c>
      <c r="E18" s="142">
        <f t="shared" si="0"/>
        <v>-30.06</v>
      </c>
      <c r="F18" s="142">
        <v>0</v>
      </c>
    </row>
    <row r="19" spans="1:6" s="37" customFormat="1" ht="72" hidden="1" customHeight="1">
      <c r="A19" s="76" t="s">
        <v>156</v>
      </c>
      <c r="B19" s="145" t="s">
        <v>195</v>
      </c>
      <c r="C19" s="149" t="s">
        <v>267</v>
      </c>
      <c r="D19" s="147">
        <v>30.06</v>
      </c>
      <c r="E19" s="147">
        <f t="shared" si="0"/>
        <v>-30.06</v>
      </c>
      <c r="F19" s="147">
        <v>0</v>
      </c>
    </row>
    <row r="20" spans="1:6" s="37" customFormat="1" ht="25.5">
      <c r="A20" s="140">
        <v>801</v>
      </c>
      <c r="B20" s="140" t="s">
        <v>23</v>
      </c>
      <c r="C20" s="150" t="s">
        <v>24</v>
      </c>
      <c r="D20" s="142">
        <f>D21+D22</f>
        <v>40.200000000000003</v>
      </c>
      <c r="E20" s="142">
        <f t="shared" si="0"/>
        <v>13.799999999999997</v>
      </c>
      <c r="F20" s="142">
        <f>F21+F22</f>
        <v>54</v>
      </c>
    </row>
    <row r="21" spans="1:6" s="37" customFormat="1" ht="25.5">
      <c r="A21" s="76" t="s">
        <v>156</v>
      </c>
      <c r="B21" s="145" t="s">
        <v>188</v>
      </c>
      <c r="C21" s="151" t="s">
        <v>189</v>
      </c>
      <c r="D21" s="142">
        <v>25.2</v>
      </c>
      <c r="E21" s="142">
        <f t="shared" si="0"/>
        <v>14.8</v>
      </c>
      <c r="F21" s="142">
        <v>40</v>
      </c>
    </row>
    <row r="22" spans="1:6" s="37" customFormat="1" ht="25.5">
      <c r="A22" s="76" t="s">
        <v>156</v>
      </c>
      <c r="B22" s="145" t="s">
        <v>196</v>
      </c>
      <c r="C22" s="151" t="s">
        <v>265</v>
      </c>
      <c r="D22" s="142">
        <v>15</v>
      </c>
      <c r="E22" s="142">
        <f t="shared" si="0"/>
        <v>-1</v>
      </c>
      <c r="F22" s="142">
        <v>14</v>
      </c>
    </row>
    <row r="23" spans="1:6" s="37" customFormat="1" ht="18.75">
      <c r="A23" s="76" t="s">
        <v>156</v>
      </c>
      <c r="B23" s="140" t="s">
        <v>145</v>
      </c>
      <c r="C23" s="141" t="s">
        <v>146</v>
      </c>
      <c r="D23" s="142">
        <f>D24</f>
        <v>13</v>
      </c>
      <c r="E23" s="142">
        <f>F23-D23</f>
        <v>17</v>
      </c>
      <c r="F23" s="142">
        <f>F24</f>
        <v>30</v>
      </c>
    </row>
    <row r="24" spans="1:6" s="37" customFormat="1" ht="25.5">
      <c r="A24" s="76" t="s">
        <v>156</v>
      </c>
      <c r="B24" s="146" t="s">
        <v>268</v>
      </c>
      <c r="C24" s="152" t="s">
        <v>269</v>
      </c>
      <c r="D24" s="142">
        <v>13</v>
      </c>
      <c r="E24" s="142">
        <f>F24-D24</f>
        <v>17</v>
      </c>
      <c r="F24" s="142">
        <v>30</v>
      </c>
    </row>
    <row r="25" spans="1:6" s="38" customFormat="1" ht="18.75">
      <c r="A25" s="76" t="s">
        <v>156</v>
      </c>
      <c r="B25" s="140" t="s">
        <v>25</v>
      </c>
      <c r="C25" s="141" t="s">
        <v>26</v>
      </c>
      <c r="D25" s="142"/>
      <c r="E25" s="142"/>
      <c r="F25" s="142"/>
    </row>
    <row r="26" spans="1:6" s="39" customFormat="1" ht="25.5">
      <c r="A26" s="76" t="s">
        <v>156</v>
      </c>
      <c r="B26" s="140" t="s">
        <v>27</v>
      </c>
      <c r="C26" s="141" t="s">
        <v>28</v>
      </c>
      <c r="D26" s="142">
        <f>D27+D29+D30+D31</f>
        <v>10053.338</v>
      </c>
      <c r="E26" s="142">
        <f t="shared" ref="E26:E33" si="1">F26-D26</f>
        <v>195.64199999999983</v>
      </c>
      <c r="F26" s="142">
        <f>F27</f>
        <v>10248.98</v>
      </c>
    </row>
    <row r="27" spans="1:6" s="39" customFormat="1" ht="25.5">
      <c r="A27" s="76" t="s">
        <v>156</v>
      </c>
      <c r="B27" s="145" t="s">
        <v>27</v>
      </c>
      <c r="C27" s="144" t="s">
        <v>28</v>
      </c>
      <c r="D27" s="142">
        <f>D28</f>
        <v>5863.84</v>
      </c>
      <c r="E27" s="142">
        <f t="shared" si="1"/>
        <v>4385.1399999999994</v>
      </c>
      <c r="F27" s="142">
        <v>10248.98</v>
      </c>
    </row>
    <row r="28" spans="1:6" s="39" customFormat="1" ht="25.5">
      <c r="A28" s="76" t="s">
        <v>156</v>
      </c>
      <c r="B28" s="145" t="s">
        <v>273</v>
      </c>
      <c r="C28" s="144" t="s">
        <v>274</v>
      </c>
      <c r="D28" s="142">
        <f>5347.43+516.41</f>
        <v>5863.84</v>
      </c>
      <c r="E28" s="142">
        <f t="shared" si="1"/>
        <v>1940.8400000000001</v>
      </c>
      <c r="F28" s="142">
        <v>7804.68</v>
      </c>
    </row>
    <row r="29" spans="1:6" s="39" customFormat="1" ht="25.5" hidden="1">
      <c r="A29" s="76" t="s">
        <v>156</v>
      </c>
      <c r="B29" s="145" t="s">
        <v>275</v>
      </c>
      <c r="C29" s="144" t="s">
        <v>276</v>
      </c>
      <c r="D29" s="142">
        <v>0</v>
      </c>
      <c r="E29" s="142">
        <f t="shared" si="1"/>
        <v>0</v>
      </c>
      <c r="F29" s="142">
        <v>0</v>
      </c>
    </row>
    <row r="30" spans="1:6" s="39" customFormat="1" ht="25.5">
      <c r="A30" s="76" t="s">
        <v>156</v>
      </c>
      <c r="B30" s="145" t="s">
        <v>277</v>
      </c>
      <c r="C30" s="144" t="s">
        <v>278</v>
      </c>
      <c r="D30" s="142">
        <v>192.9</v>
      </c>
      <c r="E30" s="142">
        <f t="shared" si="1"/>
        <v>17</v>
      </c>
      <c r="F30" s="142">
        <v>209.9</v>
      </c>
    </row>
    <row r="31" spans="1:6" s="39" customFormat="1" ht="18.75">
      <c r="A31" s="76" t="s">
        <v>156</v>
      </c>
      <c r="B31" s="145" t="s">
        <v>279</v>
      </c>
      <c r="C31" s="144" t="s">
        <v>149</v>
      </c>
      <c r="D31" s="142">
        <v>3996.598</v>
      </c>
      <c r="E31" s="142">
        <f t="shared" si="1"/>
        <v>-1762.1979999999999</v>
      </c>
      <c r="F31" s="142">
        <v>2234.4</v>
      </c>
    </row>
    <row r="32" spans="1:6" s="36" customFormat="1" ht="18.75">
      <c r="A32" s="76" t="s">
        <v>156</v>
      </c>
      <c r="B32" s="145" t="s">
        <v>280</v>
      </c>
      <c r="C32" s="144" t="s">
        <v>147</v>
      </c>
      <c r="D32" s="147">
        <v>0</v>
      </c>
      <c r="E32" s="142">
        <f t="shared" si="1"/>
        <v>0</v>
      </c>
      <c r="F32" s="142">
        <v>0</v>
      </c>
    </row>
    <row r="33" spans="1:6" s="36" customFormat="1" ht="18.75">
      <c r="A33" s="140"/>
      <c r="B33" s="140"/>
      <c r="C33" s="141" t="s">
        <v>29</v>
      </c>
      <c r="D33" s="142">
        <f>D7+D26</f>
        <v>10460.628000000001</v>
      </c>
      <c r="E33" s="142">
        <f t="shared" si="1"/>
        <v>155.35199999999895</v>
      </c>
      <c r="F33" s="142">
        <f>F7+F26</f>
        <v>10615.98</v>
      </c>
    </row>
    <row r="34" spans="1:6" s="36" customFormat="1" ht="18.75" customHeight="1">
      <c r="A34" s="194"/>
      <c r="B34" s="195"/>
      <c r="C34" s="195"/>
      <c r="D34" s="195"/>
      <c r="E34" s="142"/>
      <c r="F34" s="142"/>
    </row>
    <row r="35" spans="1:6" s="35" customFormat="1" ht="39.75" customHeight="1">
      <c r="A35" s="193"/>
      <c r="B35" s="193"/>
      <c r="C35" s="193"/>
      <c r="D35" s="193"/>
    </row>
    <row r="36" spans="1:6" s="35" customFormat="1" ht="33.6" customHeight="1">
      <c r="A36" s="192"/>
      <c r="B36" s="192"/>
      <c r="C36" s="192"/>
      <c r="D36" s="92"/>
    </row>
    <row r="37" spans="1:6" s="35" customFormat="1" ht="18">
      <c r="A37" s="41"/>
      <c r="B37" s="42"/>
      <c r="C37" s="42"/>
      <c r="D37" s="40"/>
    </row>
    <row r="38" spans="1:6" ht="12.75" customHeight="1">
      <c r="A38" s="17"/>
      <c r="B38" s="19"/>
      <c r="C38" s="18"/>
      <c r="D38" s="16"/>
    </row>
    <row r="39" spans="1:6" ht="12.75" customHeight="1">
      <c r="A39" s="17"/>
      <c r="B39" s="18"/>
      <c r="C39" s="18"/>
      <c r="D39" s="16"/>
    </row>
    <row r="40" spans="1:6" ht="12.75" customHeight="1">
      <c r="A40" s="17"/>
      <c r="B40" s="19"/>
      <c r="C40" s="18"/>
      <c r="D40" s="16"/>
    </row>
    <row r="41" spans="1:6">
      <c r="A41" s="17"/>
      <c r="B41" s="18"/>
      <c r="C41" s="18"/>
      <c r="D41" s="16"/>
    </row>
    <row r="42" spans="1:6" ht="26.25" customHeight="1">
      <c r="A42" s="17"/>
      <c r="B42" s="20"/>
      <c r="C42" s="20"/>
      <c r="D42" s="20"/>
    </row>
    <row r="43" spans="1:6">
      <c r="A43" s="17"/>
    </row>
  </sheetData>
  <mergeCells count="7">
    <mergeCell ref="C1:F1"/>
    <mergeCell ref="A3:D3"/>
    <mergeCell ref="A36:C36"/>
    <mergeCell ref="A35:D35"/>
    <mergeCell ref="A34:D34"/>
    <mergeCell ref="C2:F2"/>
    <mergeCell ref="D4:F4"/>
  </mergeCells>
  <pageMargins left="1.1811023622047245" right="0.39370078740157483" top="0.51181102362204722" bottom="0.43307086614173229" header="0.51181102362204722" footer="0.43307086614173229"/>
  <pageSetup paperSize="9" scale="84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7"/>
  <sheetViews>
    <sheetView view="pageBreakPreview" zoomScaleNormal="90" zoomScaleSheetLayoutView="100" workbookViewId="0">
      <selection activeCell="B2" sqref="B2:C2"/>
    </sheetView>
  </sheetViews>
  <sheetFormatPr defaultRowHeight="12.75"/>
  <cols>
    <col min="1" max="1" width="89" style="22" customWidth="1"/>
    <col min="2" max="2" width="13.5703125" style="9" customWidth="1"/>
    <col min="3" max="3" width="24.5703125" style="8" customWidth="1"/>
  </cols>
  <sheetData>
    <row r="1" spans="1:5" s="176" customFormat="1">
      <c r="A1" s="22"/>
      <c r="B1" s="9"/>
      <c r="C1" s="178" t="s">
        <v>316</v>
      </c>
    </row>
    <row r="2" spans="1:5" ht="92.25" customHeight="1">
      <c r="A2" s="91"/>
      <c r="B2" s="196" t="s">
        <v>346</v>
      </c>
      <c r="C2" s="196"/>
    </row>
    <row r="3" spans="1:5" ht="12" customHeight="1">
      <c r="C3" s="25"/>
    </row>
    <row r="4" spans="1:5" ht="64.5" customHeight="1">
      <c r="A4" s="198" t="s">
        <v>325</v>
      </c>
      <c r="B4" s="198"/>
      <c r="C4" s="198"/>
      <c r="D4" s="24"/>
      <c r="E4" s="1"/>
    </row>
    <row r="5" spans="1:5" s="23" customFormat="1" ht="15.75">
      <c r="A5" s="24"/>
      <c r="B5" s="33"/>
      <c r="C5" s="95" t="s">
        <v>142</v>
      </c>
      <c r="D5" s="24"/>
      <c r="E5" s="1"/>
    </row>
    <row r="6" spans="1:5" s="45" customFormat="1" ht="72" customHeight="1">
      <c r="A6" s="51" t="s">
        <v>60</v>
      </c>
      <c r="B6" s="51" t="s">
        <v>150</v>
      </c>
      <c r="C6" s="96" t="s">
        <v>255</v>
      </c>
    </row>
    <row r="7" spans="1:5" s="45" customFormat="1" ht="18">
      <c r="A7" s="51">
        <v>1</v>
      </c>
      <c r="B7" s="97">
        <v>2</v>
      </c>
      <c r="C7" s="51">
        <v>3</v>
      </c>
    </row>
    <row r="8" spans="1:5" s="35" customFormat="1" ht="18">
      <c r="A8" s="98" t="s">
        <v>59</v>
      </c>
      <c r="B8" s="88" t="s">
        <v>66</v>
      </c>
      <c r="C8" s="157">
        <f>C9+C10+C11+C12+C13</f>
        <v>3829.3999999999996</v>
      </c>
    </row>
    <row r="9" spans="1:5" s="35" customFormat="1" ht="25.5">
      <c r="A9" s="98" t="s">
        <v>58</v>
      </c>
      <c r="B9" s="88" t="s">
        <v>130</v>
      </c>
      <c r="C9" s="157">
        <f>'Прил 5'!I9</f>
        <v>727.4</v>
      </c>
    </row>
    <row r="10" spans="1:5" s="35" customFormat="1" ht="25.5">
      <c r="A10" s="98" t="s">
        <v>57</v>
      </c>
      <c r="B10" s="88" t="s">
        <v>67</v>
      </c>
      <c r="C10" s="157">
        <f>'Прил 5'!I17</f>
        <v>727.4</v>
      </c>
    </row>
    <row r="11" spans="1:5" s="35" customFormat="1" ht="25.5">
      <c r="A11" s="98" t="s">
        <v>56</v>
      </c>
      <c r="B11" s="88" t="s">
        <v>68</v>
      </c>
      <c r="C11" s="157">
        <f>'Прил 5'!I24</f>
        <v>1914.6</v>
      </c>
    </row>
    <row r="12" spans="1:5" s="35" customFormat="1" ht="18">
      <c r="A12" s="98" t="s">
        <v>240</v>
      </c>
      <c r="B12" s="88" t="s">
        <v>241</v>
      </c>
      <c r="C12" s="157">
        <f>'Прил 5'!I36</f>
        <v>5</v>
      </c>
    </row>
    <row r="13" spans="1:5" s="35" customFormat="1" ht="18">
      <c r="A13" s="98" t="s">
        <v>281</v>
      </c>
      <c r="B13" s="88" t="s">
        <v>282</v>
      </c>
      <c r="C13" s="157">
        <f>'Прил 5'!I39</f>
        <v>455</v>
      </c>
    </row>
    <row r="14" spans="1:5" s="35" customFormat="1" ht="18">
      <c r="A14" s="98" t="s">
        <v>54</v>
      </c>
      <c r="B14" s="88" t="s">
        <v>69</v>
      </c>
      <c r="C14" s="158">
        <f>C15</f>
        <v>209.9</v>
      </c>
    </row>
    <row r="15" spans="1:5" s="35" customFormat="1" ht="18">
      <c r="A15" s="98" t="s">
        <v>70</v>
      </c>
      <c r="B15" s="88" t="s">
        <v>71</v>
      </c>
      <c r="C15" s="158">
        <f>'Прил 5'!I52</f>
        <v>209.9</v>
      </c>
    </row>
    <row r="16" spans="1:5" s="35" customFormat="1" ht="18">
      <c r="A16" s="98" t="s">
        <v>53</v>
      </c>
      <c r="B16" s="88" t="s">
        <v>72</v>
      </c>
      <c r="C16" s="157">
        <f>C19+C21</f>
        <v>5</v>
      </c>
    </row>
    <row r="17" spans="1:3" s="35" customFormat="1" ht="18" hidden="1">
      <c r="A17" s="98" t="s">
        <v>52</v>
      </c>
      <c r="B17" s="88" t="s">
        <v>73</v>
      </c>
      <c r="C17" s="122"/>
    </row>
    <row r="18" spans="1:3" s="35" customFormat="1" ht="18" hidden="1">
      <c r="A18" s="98" t="s">
        <v>131</v>
      </c>
      <c r="B18" s="88" t="s">
        <v>132</v>
      </c>
      <c r="C18" s="122"/>
    </row>
    <row r="19" spans="1:3" s="35" customFormat="1" ht="25.5">
      <c r="A19" s="98" t="s">
        <v>133</v>
      </c>
      <c r="B19" s="88" t="s">
        <v>74</v>
      </c>
      <c r="C19" s="157">
        <f>'Прил 5'!I59</f>
        <v>5</v>
      </c>
    </row>
    <row r="20" spans="1:3" s="35" customFormat="1" ht="18" hidden="1">
      <c r="A20" s="98" t="s">
        <v>51</v>
      </c>
      <c r="B20" s="88" t="s">
        <v>75</v>
      </c>
      <c r="C20" s="122"/>
    </row>
    <row r="21" spans="1:3" s="35" customFormat="1" ht="18">
      <c r="A21" s="98" t="s">
        <v>307</v>
      </c>
      <c r="B21" s="88" t="s">
        <v>311</v>
      </c>
      <c r="C21" s="157">
        <f>'Прил 5'!I62</f>
        <v>0</v>
      </c>
    </row>
    <row r="22" spans="1:3" s="35" customFormat="1" ht="18" hidden="1">
      <c r="A22" s="98" t="s">
        <v>50</v>
      </c>
      <c r="B22" s="88" t="s">
        <v>76</v>
      </c>
      <c r="C22" s="159" t="e">
        <f>C23</f>
        <v>#REF!</v>
      </c>
    </row>
    <row r="23" spans="1:3" s="35" customFormat="1" ht="18" hidden="1">
      <c r="A23" s="98" t="s">
        <v>49</v>
      </c>
      <c r="B23" s="88" t="s">
        <v>77</v>
      </c>
      <c r="C23" s="159" t="e">
        <f>#REF!</f>
        <v>#REF!</v>
      </c>
    </row>
    <row r="24" spans="1:3" s="35" customFormat="1" ht="18" hidden="1">
      <c r="A24" s="98" t="s">
        <v>78</v>
      </c>
      <c r="B24" s="88" t="s">
        <v>79</v>
      </c>
      <c r="C24" s="122"/>
    </row>
    <row r="25" spans="1:3" s="35" customFormat="1" ht="18" hidden="1">
      <c r="A25" s="98" t="s">
        <v>80</v>
      </c>
      <c r="B25" s="88" t="s">
        <v>81</v>
      </c>
      <c r="C25" s="122"/>
    </row>
    <row r="26" spans="1:3" s="35" customFormat="1" ht="18" hidden="1">
      <c r="A26" s="98" t="s">
        <v>82</v>
      </c>
      <c r="B26" s="88" t="s">
        <v>83</v>
      </c>
      <c r="C26" s="122"/>
    </row>
    <row r="27" spans="1:3" s="35" customFormat="1" ht="18" hidden="1">
      <c r="A27" s="98" t="s">
        <v>48</v>
      </c>
      <c r="B27" s="88" t="s">
        <v>84</v>
      </c>
      <c r="C27" s="122"/>
    </row>
    <row r="28" spans="1:3" s="35" customFormat="1" ht="18">
      <c r="A28" s="98" t="s">
        <v>47</v>
      </c>
      <c r="B28" s="88" t="s">
        <v>85</v>
      </c>
      <c r="C28" s="157">
        <f>C30+C31</f>
        <v>0</v>
      </c>
    </row>
    <row r="29" spans="1:3" s="35" customFormat="1" ht="18" hidden="1">
      <c r="A29" s="98" t="s">
        <v>46</v>
      </c>
      <c r="B29" s="88" t="s">
        <v>86</v>
      </c>
      <c r="C29" s="122"/>
    </row>
    <row r="30" spans="1:3" s="35" customFormat="1" ht="18" hidden="1">
      <c r="A30" s="98" t="s">
        <v>306</v>
      </c>
      <c r="B30" s="88" t="s">
        <v>87</v>
      </c>
      <c r="C30" s="157">
        <f>'Прил 5'!I57</f>
        <v>0</v>
      </c>
    </row>
    <row r="31" spans="1:3" s="35" customFormat="1" ht="18">
      <c r="A31" s="98" t="s">
        <v>45</v>
      </c>
      <c r="B31" s="88" t="s">
        <v>88</v>
      </c>
      <c r="C31" s="157">
        <f>'Прил 5'!I65</f>
        <v>0</v>
      </c>
    </row>
    <row r="32" spans="1:3" s="35" customFormat="1" ht="18" hidden="1">
      <c r="A32" s="98" t="s">
        <v>44</v>
      </c>
      <c r="B32" s="88" t="s">
        <v>89</v>
      </c>
      <c r="C32" s="122"/>
    </row>
    <row r="33" spans="1:3" s="35" customFormat="1" ht="18" hidden="1">
      <c r="A33" s="98" t="s">
        <v>90</v>
      </c>
      <c r="B33" s="88" t="s">
        <v>91</v>
      </c>
      <c r="C33" s="122"/>
    </row>
    <row r="34" spans="1:3" s="35" customFormat="1" ht="18" hidden="1">
      <c r="A34" s="98" t="s">
        <v>92</v>
      </c>
      <c r="B34" s="88" t="s">
        <v>93</v>
      </c>
      <c r="C34" s="122"/>
    </row>
    <row r="35" spans="1:3" s="35" customFormat="1" ht="18">
      <c r="A35" s="98" t="s">
        <v>43</v>
      </c>
      <c r="B35" s="88" t="s">
        <v>94</v>
      </c>
      <c r="C35" s="158">
        <f>C39</f>
        <v>227.42</v>
      </c>
    </row>
    <row r="36" spans="1:3" s="35" customFormat="1" ht="18" hidden="1">
      <c r="A36" s="98" t="s">
        <v>42</v>
      </c>
      <c r="B36" s="88" t="s">
        <v>95</v>
      </c>
      <c r="C36" s="122"/>
    </row>
    <row r="37" spans="1:3" s="35" customFormat="1" ht="18" hidden="1">
      <c r="A37" s="98" t="s">
        <v>41</v>
      </c>
      <c r="B37" s="88" t="s">
        <v>96</v>
      </c>
      <c r="C37" s="122"/>
    </row>
    <row r="38" spans="1:3" s="35" customFormat="1" ht="18" hidden="1">
      <c r="A38" s="98" t="s">
        <v>40</v>
      </c>
      <c r="B38" s="88" t="s">
        <v>97</v>
      </c>
      <c r="C38" s="122"/>
    </row>
    <row r="39" spans="1:3" s="35" customFormat="1" ht="18">
      <c r="A39" s="98" t="s">
        <v>39</v>
      </c>
      <c r="B39" s="88" t="s">
        <v>98</v>
      </c>
      <c r="C39" s="158">
        <f>'Прил 5'!I69</f>
        <v>227.42</v>
      </c>
    </row>
    <row r="40" spans="1:3" s="35" customFormat="1" ht="18" hidden="1">
      <c r="A40" s="98" t="s">
        <v>38</v>
      </c>
      <c r="B40" s="88" t="s">
        <v>99</v>
      </c>
      <c r="C40" s="122"/>
    </row>
    <row r="41" spans="1:3" s="35" customFormat="1" ht="18">
      <c r="A41" s="98" t="s">
        <v>134</v>
      </c>
      <c r="B41" s="88" t="s">
        <v>100</v>
      </c>
      <c r="C41" s="158">
        <f>C42</f>
        <v>4911.9426199999998</v>
      </c>
    </row>
    <row r="42" spans="1:3" s="35" customFormat="1" ht="18">
      <c r="A42" s="98" t="s">
        <v>37</v>
      </c>
      <c r="B42" s="88" t="s">
        <v>101</v>
      </c>
      <c r="C42" s="158">
        <f>'Прил 5'!I78</f>
        <v>4911.9426199999998</v>
      </c>
    </row>
    <row r="43" spans="1:3" s="35" customFormat="1" ht="18" hidden="1">
      <c r="A43" s="98" t="s">
        <v>135</v>
      </c>
      <c r="B43" s="88" t="s">
        <v>102</v>
      </c>
      <c r="C43" s="122"/>
    </row>
    <row r="44" spans="1:3" s="35" customFormat="1" ht="18" hidden="1">
      <c r="A44" s="98" t="s">
        <v>35</v>
      </c>
      <c r="B44" s="88" t="s">
        <v>103</v>
      </c>
      <c r="C44" s="122"/>
    </row>
    <row r="45" spans="1:3" s="35" customFormat="1" ht="18" hidden="1">
      <c r="A45" s="98" t="s">
        <v>136</v>
      </c>
      <c r="B45" s="88" t="s">
        <v>104</v>
      </c>
      <c r="C45" s="122"/>
    </row>
    <row r="46" spans="1:3" s="35" customFormat="1" ht="18" hidden="1">
      <c r="A46" s="98" t="s">
        <v>34</v>
      </c>
      <c r="B46" s="88" t="s">
        <v>105</v>
      </c>
      <c r="C46" s="122"/>
    </row>
    <row r="47" spans="1:3" s="35" customFormat="1" ht="18" hidden="1">
      <c r="A47" s="98" t="s">
        <v>33</v>
      </c>
      <c r="B47" s="88" t="s">
        <v>106</v>
      </c>
      <c r="C47" s="122"/>
    </row>
    <row r="48" spans="1:3" s="35" customFormat="1" ht="18" hidden="1">
      <c r="A48" s="98" t="s">
        <v>32</v>
      </c>
      <c r="B48" s="88" t="s">
        <v>107</v>
      </c>
      <c r="C48" s="122"/>
    </row>
    <row r="49" spans="1:3" s="35" customFormat="1" ht="18" hidden="1">
      <c r="A49" s="98" t="s">
        <v>31</v>
      </c>
      <c r="B49" s="88" t="s">
        <v>108</v>
      </c>
      <c r="C49" s="122"/>
    </row>
    <row r="50" spans="1:3" s="35" customFormat="1" ht="18">
      <c r="A50" s="98" t="s">
        <v>109</v>
      </c>
      <c r="B50" s="88" t="s">
        <v>110</v>
      </c>
      <c r="C50" s="158">
        <f>C51+C54</f>
        <v>1542.7</v>
      </c>
    </row>
    <row r="51" spans="1:3" s="35" customFormat="1" ht="18" hidden="1">
      <c r="A51" s="98" t="s">
        <v>111</v>
      </c>
      <c r="B51" s="88" t="s">
        <v>113</v>
      </c>
      <c r="C51" s="157">
        <v>0</v>
      </c>
    </row>
    <row r="52" spans="1:3" s="35" customFormat="1" ht="18" hidden="1">
      <c r="A52" s="98" t="s">
        <v>112</v>
      </c>
      <c r="B52" s="88" t="s">
        <v>113</v>
      </c>
      <c r="C52" s="122"/>
    </row>
    <row r="53" spans="1:3" s="35" customFormat="1" ht="18" hidden="1">
      <c r="A53" s="98" t="s">
        <v>114</v>
      </c>
      <c r="B53" s="88" t="s">
        <v>115</v>
      </c>
      <c r="C53" s="122"/>
    </row>
    <row r="54" spans="1:3" s="35" customFormat="1" ht="18">
      <c r="A54" s="98" t="s">
        <v>116</v>
      </c>
      <c r="B54" s="88" t="s">
        <v>117</v>
      </c>
      <c r="C54" s="158">
        <f>'Прил 5'!I92</f>
        <v>1542.7</v>
      </c>
    </row>
    <row r="55" spans="1:3" s="35" customFormat="1" ht="18">
      <c r="A55" s="62" t="s">
        <v>182</v>
      </c>
      <c r="B55" s="60" t="s">
        <v>190</v>
      </c>
      <c r="C55" s="167">
        <f>'Прил 5'!I95</f>
        <v>0</v>
      </c>
    </row>
    <row r="56" spans="1:3" s="35" customFormat="1" ht="18" hidden="1">
      <c r="A56" s="98" t="s">
        <v>118</v>
      </c>
      <c r="B56" s="88" t="s">
        <v>119</v>
      </c>
      <c r="C56" s="122"/>
    </row>
    <row r="57" spans="1:3" s="35" customFormat="1" ht="18" hidden="1">
      <c r="A57" s="98" t="s">
        <v>137</v>
      </c>
      <c r="B57" s="88" t="s">
        <v>138</v>
      </c>
      <c r="C57" s="122"/>
    </row>
    <row r="58" spans="1:3" s="35" customFormat="1" ht="18" hidden="1">
      <c r="A58" s="98" t="s">
        <v>36</v>
      </c>
      <c r="B58" s="88" t="s">
        <v>120</v>
      </c>
      <c r="C58" s="122"/>
    </row>
    <row r="59" spans="1:3" s="35" customFormat="1" ht="18" hidden="1">
      <c r="A59" s="98" t="s">
        <v>121</v>
      </c>
      <c r="B59" s="88" t="s">
        <v>122</v>
      </c>
      <c r="C59" s="122"/>
    </row>
    <row r="60" spans="1:3" s="35" customFormat="1" ht="18" hidden="1">
      <c r="A60" s="98" t="s">
        <v>139</v>
      </c>
      <c r="B60" s="88" t="s">
        <v>123</v>
      </c>
      <c r="C60" s="122"/>
    </row>
    <row r="61" spans="1:3" s="35" customFormat="1" ht="25.5" hidden="1">
      <c r="A61" s="98" t="s">
        <v>140</v>
      </c>
      <c r="B61" s="88" t="s">
        <v>124</v>
      </c>
      <c r="C61" s="122"/>
    </row>
    <row r="62" spans="1:3" s="35" customFormat="1" ht="25.5" hidden="1">
      <c r="A62" s="98" t="s">
        <v>125</v>
      </c>
      <c r="B62" s="88" t="s">
        <v>126</v>
      </c>
      <c r="C62" s="122"/>
    </row>
    <row r="63" spans="1:3" s="35" customFormat="1" ht="18" hidden="1">
      <c r="A63" s="98" t="s">
        <v>127</v>
      </c>
      <c r="B63" s="88" t="s">
        <v>128</v>
      </c>
      <c r="C63" s="122"/>
    </row>
    <row r="64" spans="1:3" s="35" customFormat="1" ht="18" hidden="1">
      <c r="A64" s="98" t="s">
        <v>141</v>
      </c>
      <c r="B64" s="88" t="s">
        <v>129</v>
      </c>
      <c r="C64" s="122"/>
    </row>
    <row r="65" spans="1:3" s="35" customFormat="1" ht="18">
      <c r="A65" s="99" t="s">
        <v>30</v>
      </c>
      <c r="B65" s="100"/>
      <c r="C65" s="160">
        <f>C8+C14+C28+C35+C41+C50+C16</f>
        <v>10726.36262</v>
      </c>
    </row>
    <row r="66" spans="1:3" s="35" customFormat="1" ht="18.75">
      <c r="A66" s="43"/>
      <c r="B66" s="44"/>
      <c r="C66" s="154"/>
    </row>
    <row r="67" spans="1:3" s="35" customFormat="1" ht="18.75">
      <c r="A67" s="43"/>
      <c r="B67" s="44"/>
      <c r="C67" s="154"/>
    </row>
    <row r="68" spans="1:3" s="35" customFormat="1" ht="18.75">
      <c r="A68" s="43"/>
      <c r="B68" s="44"/>
      <c r="C68" s="36"/>
    </row>
    <row r="69" spans="1:3" s="35" customFormat="1" ht="18.75">
      <c r="A69" s="43"/>
      <c r="B69" s="44"/>
      <c r="C69" s="36"/>
    </row>
    <row r="70" spans="1:3" s="35" customFormat="1" ht="18.75">
      <c r="A70" s="43"/>
      <c r="B70" s="44"/>
      <c r="C70" s="36"/>
    </row>
    <row r="71" spans="1:3" s="35" customFormat="1" ht="18.75">
      <c r="A71" s="43"/>
      <c r="B71" s="44"/>
      <c r="C71" s="36"/>
    </row>
    <row r="72" spans="1:3" s="35" customFormat="1" ht="18.75">
      <c r="A72" s="43"/>
      <c r="B72" s="44"/>
      <c r="C72" s="36"/>
    </row>
    <row r="73" spans="1:3" s="35" customFormat="1" ht="18.75">
      <c r="A73" s="43"/>
      <c r="B73" s="44"/>
      <c r="C73" s="36"/>
    </row>
    <row r="74" spans="1:3" s="35" customFormat="1" ht="18.75">
      <c r="A74" s="43"/>
      <c r="B74" s="44"/>
      <c r="C74" s="36"/>
    </row>
    <row r="75" spans="1:3" s="35" customFormat="1" ht="18.75">
      <c r="A75" s="43"/>
      <c r="B75" s="44"/>
      <c r="C75" s="36"/>
    </row>
    <row r="76" spans="1:3" s="35" customFormat="1" ht="18.75">
      <c r="A76" s="43"/>
      <c r="B76" s="44"/>
      <c r="C76" s="36"/>
    </row>
    <row r="77" spans="1:3" s="35" customFormat="1" ht="18.75">
      <c r="A77" s="43"/>
      <c r="B77" s="44"/>
      <c r="C77" s="36"/>
    </row>
    <row r="78" spans="1:3" s="35" customFormat="1" ht="18.75">
      <c r="A78" s="43"/>
      <c r="B78" s="44"/>
      <c r="C78" s="36"/>
    </row>
    <row r="79" spans="1:3" s="35" customFormat="1" ht="18.75">
      <c r="A79" s="43"/>
      <c r="B79" s="44"/>
      <c r="C79" s="36"/>
    </row>
    <row r="80" spans="1:3" s="35" customFormat="1" ht="18.75">
      <c r="A80" s="43"/>
      <c r="B80" s="44"/>
      <c r="C80" s="36"/>
    </row>
    <row r="81" spans="1:3" s="35" customFormat="1" ht="18.75">
      <c r="A81" s="43"/>
      <c r="B81" s="44"/>
      <c r="C81" s="36"/>
    </row>
    <row r="82" spans="1:3" s="35" customFormat="1" ht="18.75">
      <c r="A82" s="43"/>
      <c r="B82" s="44"/>
      <c r="C82" s="36"/>
    </row>
    <row r="83" spans="1:3" s="35" customFormat="1" ht="18.75">
      <c r="A83" s="43"/>
      <c r="B83" s="44"/>
      <c r="C83" s="36"/>
    </row>
    <row r="84" spans="1:3" s="35" customFormat="1" ht="18.75">
      <c r="A84" s="43"/>
      <c r="B84" s="44"/>
      <c r="C84" s="36"/>
    </row>
    <row r="85" spans="1:3" s="35" customFormat="1" ht="18.75">
      <c r="A85" s="43"/>
      <c r="B85" s="44"/>
      <c r="C85" s="36"/>
    </row>
    <row r="86" spans="1:3" s="35" customFormat="1" ht="18.75">
      <c r="A86" s="43"/>
      <c r="B86" s="44"/>
      <c r="C86" s="36"/>
    </row>
    <row r="87" spans="1:3" s="35" customFormat="1" ht="18.75">
      <c r="A87" s="43"/>
      <c r="B87" s="44"/>
      <c r="C87" s="36"/>
    </row>
    <row r="88" spans="1:3" s="35" customFormat="1" ht="18.75">
      <c r="A88" s="43"/>
      <c r="B88" s="44"/>
      <c r="C88" s="36"/>
    </row>
    <row r="89" spans="1:3" s="35" customFormat="1" ht="18.75">
      <c r="A89" s="43"/>
      <c r="B89" s="44"/>
      <c r="C89" s="36"/>
    </row>
    <row r="90" spans="1:3" s="35" customFormat="1" ht="18.75">
      <c r="A90" s="43"/>
      <c r="B90" s="44"/>
      <c r="C90" s="36"/>
    </row>
    <row r="91" spans="1:3" s="35" customFormat="1" ht="18.75">
      <c r="A91" s="43"/>
      <c r="B91" s="44"/>
      <c r="C91" s="36"/>
    </row>
    <row r="92" spans="1:3" s="35" customFormat="1" ht="18.75">
      <c r="A92" s="43"/>
      <c r="B92" s="44"/>
      <c r="C92" s="36"/>
    </row>
    <row r="93" spans="1:3" s="35" customFormat="1" ht="18.75">
      <c r="A93" s="43"/>
      <c r="B93" s="44"/>
      <c r="C93" s="36"/>
    </row>
    <row r="94" spans="1:3" s="35" customFormat="1" ht="18.75">
      <c r="A94" s="43"/>
      <c r="B94" s="44"/>
      <c r="C94" s="36"/>
    </row>
    <row r="95" spans="1:3">
      <c r="B95" s="34"/>
    </row>
    <row r="96" spans="1:3">
      <c r="B96" s="34"/>
    </row>
    <row r="97" spans="2:2">
      <c r="B97" s="34"/>
    </row>
    <row r="98" spans="2:2">
      <c r="B98" s="34"/>
    </row>
    <row r="99" spans="2:2">
      <c r="B99" s="34"/>
    </row>
    <row r="100" spans="2:2">
      <c r="B100" s="34"/>
    </row>
    <row r="101" spans="2:2">
      <c r="B101" s="34"/>
    </row>
    <row r="102" spans="2:2">
      <c r="B102" s="34"/>
    </row>
    <row r="103" spans="2:2">
      <c r="B103" s="34"/>
    </row>
    <row r="104" spans="2:2">
      <c r="B104" s="34"/>
    </row>
    <row r="105" spans="2:2">
      <c r="B105" s="34"/>
    </row>
    <row r="106" spans="2:2">
      <c r="B106" s="34"/>
    </row>
    <row r="107" spans="2:2">
      <c r="B107" s="34"/>
    </row>
    <row r="108" spans="2:2">
      <c r="B108" s="34"/>
    </row>
    <row r="109" spans="2:2">
      <c r="B109" s="34"/>
    </row>
    <row r="110" spans="2:2">
      <c r="B110" s="34"/>
    </row>
    <row r="111" spans="2:2">
      <c r="B111" s="34"/>
    </row>
    <row r="112" spans="2:2">
      <c r="B112" s="34"/>
    </row>
    <row r="113" spans="2:2">
      <c r="B113" s="34"/>
    </row>
    <row r="114" spans="2:2">
      <c r="B114" s="34"/>
    </row>
    <row r="115" spans="2:2">
      <c r="B115" s="34"/>
    </row>
    <row r="116" spans="2:2">
      <c r="B116" s="34"/>
    </row>
    <row r="117" spans="2:2">
      <c r="B117" s="34"/>
    </row>
  </sheetData>
  <mergeCells count="2">
    <mergeCell ref="A4:C4"/>
    <mergeCell ref="B2:C2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04"/>
  <sheetViews>
    <sheetView view="pageBreakPreview" zoomScaleNormal="84" zoomScaleSheetLayoutView="100" workbookViewId="0">
      <selection activeCell="F2" sqref="F2:J2"/>
    </sheetView>
  </sheetViews>
  <sheetFormatPr defaultColWidth="36" defaultRowHeight="12.75"/>
  <cols>
    <col min="1" max="1" width="57.7109375" style="26" customWidth="1"/>
    <col min="2" max="2" width="9.5703125" style="26" customWidth="1"/>
    <col min="3" max="3" width="7.42578125" style="28" customWidth="1"/>
    <col min="4" max="4" width="6.7109375" style="28" customWidth="1"/>
    <col min="5" max="5" width="16.42578125" style="28" customWidth="1"/>
    <col min="6" max="6" width="8.85546875" style="28" customWidth="1"/>
    <col min="7" max="7" width="10.85546875" style="83" hidden="1" customWidth="1"/>
    <col min="8" max="8" width="10.28515625" style="83" hidden="1" customWidth="1"/>
    <col min="9" max="9" width="15.85546875" style="84" customWidth="1"/>
    <col min="10" max="10" width="9.140625" style="29" hidden="1" customWidth="1"/>
    <col min="11" max="253" width="9.140625" style="29" customWidth="1"/>
    <col min="254" max="254" width="3.5703125" style="29" customWidth="1"/>
    <col min="255" max="16384" width="36" style="29"/>
  </cols>
  <sheetData>
    <row r="1" spans="1:12" ht="12.75" customHeight="1">
      <c r="F1" s="199" t="s">
        <v>317</v>
      </c>
      <c r="G1" s="199"/>
      <c r="H1" s="199"/>
      <c r="I1" s="199"/>
    </row>
    <row r="2" spans="1:12" ht="138.75" customHeight="1">
      <c r="A2" s="22"/>
      <c r="B2" s="22"/>
      <c r="C2" s="22"/>
      <c r="F2" s="196" t="s">
        <v>345</v>
      </c>
      <c r="G2" s="196"/>
      <c r="H2" s="196"/>
      <c r="I2" s="196"/>
      <c r="J2" s="196"/>
      <c r="K2" s="200"/>
      <c r="L2" s="200"/>
    </row>
    <row r="3" spans="1:12" ht="16.5" customHeight="1">
      <c r="B3" s="27"/>
      <c r="G3" s="64"/>
      <c r="H3" s="64"/>
      <c r="I3" s="64"/>
    </row>
    <row r="4" spans="1:12" s="31" customFormat="1" ht="47.25" customHeight="1">
      <c r="A4" s="201" t="s">
        <v>327</v>
      </c>
      <c r="B4" s="201"/>
      <c r="C4" s="201"/>
      <c r="D4" s="201"/>
      <c r="E4" s="201"/>
      <c r="F4" s="201"/>
      <c r="G4" s="164"/>
      <c r="H4" s="164"/>
      <c r="I4" s="65"/>
    </row>
    <row r="5" spans="1:12" s="30" customFormat="1" ht="15.75">
      <c r="A5" s="66"/>
      <c r="B5" s="66"/>
      <c r="C5" s="66"/>
      <c r="D5" s="66"/>
      <c r="E5" s="67"/>
      <c r="F5" s="68"/>
      <c r="G5" s="68"/>
      <c r="H5" s="68"/>
      <c r="I5" s="101" t="s">
        <v>231</v>
      </c>
    </row>
    <row r="6" spans="1:12" s="47" customFormat="1" ht="81.75" customHeight="1">
      <c r="A6" s="53" t="s">
        <v>61</v>
      </c>
      <c r="B6" s="70" t="s">
        <v>291</v>
      </c>
      <c r="C6" s="55" t="s">
        <v>151</v>
      </c>
      <c r="D6" s="55" t="s">
        <v>152</v>
      </c>
      <c r="E6" s="55" t="s">
        <v>153</v>
      </c>
      <c r="F6" s="55" t="s">
        <v>154</v>
      </c>
      <c r="G6" s="71" t="s">
        <v>266</v>
      </c>
      <c r="H6" s="71" t="s">
        <v>256</v>
      </c>
      <c r="I6" s="71" t="s">
        <v>255</v>
      </c>
    </row>
    <row r="7" spans="1:12" s="46" customFormat="1">
      <c r="A7" s="70">
        <v>1</v>
      </c>
      <c r="B7" s="70">
        <v>2</v>
      </c>
      <c r="C7" s="55" t="s">
        <v>62</v>
      </c>
      <c r="D7" s="55" t="s">
        <v>63</v>
      </c>
      <c r="E7" s="55" t="s">
        <v>64</v>
      </c>
      <c r="F7" s="55" t="s">
        <v>65</v>
      </c>
      <c r="G7" s="71"/>
      <c r="H7" s="71"/>
      <c r="I7" s="102">
        <v>7</v>
      </c>
    </row>
    <row r="8" spans="1:12" s="30" customFormat="1">
      <c r="A8" s="136" t="s">
        <v>155</v>
      </c>
      <c r="B8" s="137" t="s">
        <v>156</v>
      </c>
      <c r="C8" s="137" t="s">
        <v>157</v>
      </c>
      <c r="D8" s="137"/>
      <c r="E8" s="137"/>
      <c r="F8" s="138"/>
      <c r="G8" s="153">
        <f t="shared" ref="G8" si="0">G9+G24+G36+G17</f>
        <v>3352.33</v>
      </c>
      <c r="H8" s="165">
        <f>I8-G8</f>
        <v>477.06999999999971</v>
      </c>
      <c r="I8" s="153">
        <f>I9+I18+I24+I36+I39</f>
        <v>3829.3999999999996</v>
      </c>
    </row>
    <row r="9" spans="1:12" s="32" customFormat="1" ht="34.5" customHeight="1">
      <c r="A9" s="58" t="s">
        <v>158</v>
      </c>
      <c r="B9" s="55" t="s">
        <v>156</v>
      </c>
      <c r="C9" s="55" t="s">
        <v>157</v>
      </c>
      <c r="D9" s="55" t="s">
        <v>159</v>
      </c>
      <c r="E9" s="55"/>
      <c r="F9" s="56"/>
      <c r="G9" s="139">
        <f t="shared" ref="G9:G10" si="1">G10</f>
        <v>754.53</v>
      </c>
      <c r="H9" s="165">
        <f t="shared" ref="H9:H89" si="2">I9-G9</f>
        <v>-27.129999999999995</v>
      </c>
      <c r="I9" s="139">
        <f>I10</f>
        <v>727.4</v>
      </c>
      <c r="L9" s="139"/>
    </row>
    <row r="10" spans="1:12" s="30" customFormat="1" ht="31.5" customHeight="1">
      <c r="A10" s="59" t="s">
        <v>334</v>
      </c>
      <c r="B10" s="60" t="s">
        <v>156</v>
      </c>
      <c r="C10" s="60" t="s">
        <v>157</v>
      </c>
      <c r="D10" s="60" t="s">
        <v>159</v>
      </c>
      <c r="E10" s="60" t="s">
        <v>197</v>
      </c>
      <c r="F10" s="60"/>
      <c r="G10" s="139">
        <f t="shared" si="1"/>
        <v>754.53</v>
      </c>
      <c r="H10" s="165">
        <f t="shared" si="2"/>
        <v>-27.129999999999995</v>
      </c>
      <c r="I10" s="139">
        <f>I11</f>
        <v>727.4</v>
      </c>
    </row>
    <row r="11" spans="1:12" s="30" customFormat="1" ht="17.25" customHeight="1">
      <c r="A11" s="59" t="s">
        <v>162</v>
      </c>
      <c r="B11" s="60" t="s">
        <v>156</v>
      </c>
      <c r="C11" s="60" t="s">
        <v>157</v>
      </c>
      <c r="D11" s="60" t="s">
        <v>159</v>
      </c>
      <c r="E11" s="60" t="s">
        <v>204</v>
      </c>
      <c r="F11" s="60"/>
      <c r="G11" s="139">
        <f t="shared" ref="G11" si="3">G13+G14+G16</f>
        <v>754.53</v>
      </c>
      <c r="H11" s="165">
        <f t="shared" si="2"/>
        <v>-27.129999999999995</v>
      </c>
      <c r="I11" s="139">
        <f>I13+I14+I16</f>
        <v>727.4</v>
      </c>
    </row>
    <row r="12" spans="1:12" s="30" customFormat="1" ht="25.5">
      <c r="A12" s="59" t="s">
        <v>328</v>
      </c>
      <c r="B12" s="60" t="s">
        <v>156</v>
      </c>
      <c r="C12" s="60" t="s">
        <v>157</v>
      </c>
      <c r="D12" s="60" t="s">
        <v>159</v>
      </c>
      <c r="E12" s="60" t="s">
        <v>205</v>
      </c>
      <c r="F12" s="60"/>
      <c r="G12" s="139">
        <f t="shared" ref="G12" si="4">G13+G14</f>
        <v>754.53</v>
      </c>
      <c r="H12" s="165">
        <f t="shared" si="2"/>
        <v>-27.129999999999995</v>
      </c>
      <c r="I12" s="139">
        <f>I13+I14</f>
        <v>727.4</v>
      </c>
    </row>
    <row r="13" spans="1:12" s="30" customFormat="1">
      <c r="A13" s="59" t="s">
        <v>206</v>
      </c>
      <c r="B13" s="60" t="s">
        <v>156</v>
      </c>
      <c r="C13" s="60" t="s">
        <v>157</v>
      </c>
      <c r="D13" s="60" t="s">
        <v>159</v>
      </c>
      <c r="E13" s="60" t="s">
        <v>205</v>
      </c>
      <c r="F13" s="60" t="s">
        <v>161</v>
      </c>
      <c r="G13" s="69">
        <v>579.51</v>
      </c>
      <c r="H13" s="165">
        <f t="shared" si="2"/>
        <v>-20.210000000000036</v>
      </c>
      <c r="I13" s="139">
        <v>559.29999999999995</v>
      </c>
      <c r="L13" s="29"/>
    </row>
    <row r="14" spans="1:12" s="30" customFormat="1">
      <c r="A14" s="59" t="s">
        <v>207</v>
      </c>
      <c r="B14" s="60" t="s">
        <v>156</v>
      </c>
      <c r="C14" s="60" t="s">
        <v>157</v>
      </c>
      <c r="D14" s="60" t="s">
        <v>159</v>
      </c>
      <c r="E14" s="60" t="s">
        <v>205</v>
      </c>
      <c r="F14" s="60" t="s">
        <v>198</v>
      </c>
      <c r="G14" s="69">
        <v>175.02</v>
      </c>
      <c r="H14" s="165">
        <f t="shared" si="2"/>
        <v>-6.9200000000000159</v>
      </c>
      <c r="I14" s="139">
        <v>168.1</v>
      </c>
      <c r="L14" s="29"/>
    </row>
    <row r="15" spans="1:12" s="30" customFormat="1" ht="25.5" hidden="1">
      <c r="A15" s="59" t="s">
        <v>243</v>
      </c>
      <c r="B15" s="60" t="s">
        <v>156</v>
      </c>
      <c r="C15" s="60" t="s">
        <v>157</v>
      </c>
      <c r="D15" s="60" t="s">
        <v>159</v>
      </c>
      <c r="E15" s="60" t="s">
        <v>246</v>
      </c>
      <c r="F15" s="60"/>
      <c r="G15" s="69"/>
      <c r="H15" s="165"/>
      <c r="I15" s="139">
        <f>I16</f>
        <v>0</v>
      </c>
      <c r="L15" s="29"/>
    </row>
    <row r="16" spans="1:12" s="30" customFormat="1" ht="25.5" hidden="1">
      <c r="A16" s="59" t="s">
        <v>211</v>
      </c>
      <c r="B16" s="60" t="s">
        <v>156</v>
      </c>
      <c r="C16" s="60" t="s">
        <v>157</v>
      </c>
      <c r="D16" s="60" t="s">
        <v>159</v>
      </c>
      <c r="E16" s="60" t="s">
        <v>246</v>
      </c>
      <c r="F16" s="60" t="s">
        <v>166</v>
      </c>
      <c r="G16" s="69">
        <v>0</v>
      </c>
      <c r="H16" s="165">
        <f t="shared" si="2"/>
        <v>0</v>
      </c>
      <c r="I16" s="139">
        <v>0</v>
      </c>
      <c r="L16" s="29"/>
    </row>
    <row r="17" spans="1:10" s="48" customFormat="1" ht="38.25" hidden="1">
      <c r="A17" s="73" t="s">
        <v>57</v>
      </c>
      <c r="B17" s="60" t="s">
        <v>156</v>
      </c>
      <c r="C17" s="74" t="s">
        <v>163</v>
      </c>
      <c r="D17" s="74"/>
      <c r="E17" s="74"/>
      <c r="F17" s="74"/>
      <c r="G17" s="139">
        <f t="shared" ref="G17:G18" si="5">G18</f>
        <v>754.53</v>
      </c>
      <c r="H17" s="165">
        <f t="shared" si="2"/>
        <v>-27.129999999999995</v>
      </c>
      <c r="I17" s="139">
        <f>I18</f>
        <v>727.4</v>
      </c>
      <c r="J17" s="30"/>
    </row>
    <row r="18" spans="1:10" s="48" customFormat="1" ht="36.75" customHeight="1">
      <c r="A18" s="73" t="s">
        <v>333</v>
      </c>
      <c r="B18" s="60" t="s">
        <v>156</v>
      </c>
      <c r="C18" s="76" t="s">
        <v>157</v>
      </c>
      <c r="D18" s="76" t="s">
        <v>164</v>
      </c>
      <c r="E18" s="77" t="s">
        <v>295</v>
      </c>
      <c r="F18" s="61"/>
      <c r="G18" s="139">
        <f t="shared" si="5"/>
        <v>754.53</v>
      </c>
      <c r="H18" s="165">
        <f t="shared" si="2"/>
        <v>-27.129999999999995</v>
      </c>
      <c r="I18" s="139">
        <f>I19</f>
        <v>727.4</v>
      </c>
      <c r="J18" s="30"/>
    </row>
    <row r="19" spans="1:10" s="48" customFormat="1" ht="17.25" customHeight="1">
      <c r="A19" s="75" t="s">
        <v>165</v>
      </c>
      <c r="B19" s="60" t="s">
        <v>156</v>
      </c>
      <c r="C19" s="76" t="s">
        <v>157</v>
      </c>
      <c r="D19" s="76" t="s">
        <v>164</v>
      </c>
      <c r="E19" s="77" t="s">
        <v>294</v>
      </c>
      <c r="F19" s="61"/>
      <c r="G19" s="139">
        <f t="shared" ref="G19" si="6">G20+G23</f>
        <v>754.53</v>
      </c>
      <c r="H19" s="165">
        <f t="shared" si="2"/>
        <v>-27.129999999999995</v>
      </c>
      <c r="I19" s="139">
        <f>I20+I23</f>
        <v>727.4</v>
      </c>
      <c r="J19" s="30"/>
    </row>
    <row r="20" spans="1:10" s="48" customFormat="1" ht="25.5" customHeight="1">
      <c r="A20" s="75" t="s">
        <v>332</v>
      </c>
      <c r="B20" s="60" t="s">
        <v>156</v>
      </c>
      <c r="C20" s="76" t="s">
        <v>157</v>
      </c>
      <c r="D20" s="76" t="s">
        <v>164</v>
      </c>
      <c r="E20" s="77" t="s">
        <v>229</v>
      </c>
      <c r="F20" s="61"/>
      <c r="G20" s="139">
        <f t="shared" ref="G20" si="7">G21+G22</f>
        <v>754.53</v>
      </c>
      <c r="H20" s="165">
        <f t="shared" si="2"/>
        <v>-27.129999999999995</v>
      </c>
      <c r="I20" s="139">
        <f>I21+I22</f>
        <v>727.4</v>
      </c>
      <c r="J20" s="30"/>
    </row>
    <row r="21" spans="1:10" s="48" customFormat="1" ht="18" customHeight="1">
      <c r="A21" s="75" t="s">
        <v>206</v>
      </c>
      <c r="B21" s="60" t="s">
        <v>156</v>
      </c>
      <c r="C21" s="76" t="s">
        <v>157</v>
      </c>
      <c r="D21" s="76" t="s">
        <v>164</v>
      </c>
      <c r="E21" s="77" t="s">
        <v>229</v>
      </c>
      <c r="F21" s="61" t="s">
        <v>161</v>
      </c>
      <c r="G21" s="69">
        <v>579.51</v>
      </c>
      <c r="H21" s="165">
        <f t="shared" si="2"/>
        <v>-20.210000000000036</v>
      </c>
      <c r="I21" s="139">
        <v>559.29999999999995</v>
      </c>
      <c r="J21" s="30"/>
    </row>
    <row r="22" spans="1:10" s="48" customFormat="1" ht="15" customHeight="1">
      <c r="A22" s="75" t="s">
        <v>230</v>
      </c>
      <c r="B22" s="60" t="s">
        <v>156</v>
      </c>
      <c r="C22" s="76" t="s">
        <v>157</v>
      </c>
      <c r="D22" s="76" t="s">
        <v>164</v>
      </c>
      <c r="E22" s="77" t="s">
        <v>229</v>
      </c>
      <c r="F22" s="61" t="s">
        <v>198</v>
      </c>
      <c r="G22" s="69">
        <v>175.02</v>
      </c>
      <c r="H22" s="165">
        <f t="shared" si="2"/>
        <v>-6.9200000000000159</v>
      </c>
      <c r="I22" s="139">
        <v>168.1</v>
      </c>
      <c r="J22" s="30"/>
    </row>
    <row r="23" spans="1:10" s="48" customFormat="1" ht="27.75" hidden="1" customHeight="1">
      <c r="A23" s="79" t="s">
        <v>175</v>
      </c>
      <c r="B23" s="60" t="s">
        <v>156</v>
      </c>
      <c r="C23" s="76" t="s">
        <v>157</v>
      </c>
      <c r="D23" s="76" t="s">
        <v>164</v>
      </c>
      <c r="E23" s="77" t="s">
        <v>247</v>
      </c>
      <c r="F23" s="61" t="s">
        <v>169</v>
      </c>
      <c r="G23" s="69">
        <v>0</v>
      </c>
      <c r="H23" s="165">
        <f t="shared" si="2"/>
        <v>0</v>
      </c>
      <c r="I23" s="139">
        <v>0</v>
      </c>
      <c r="J23" s="30"/>
    </row>
    <row r="24" spans="1:10" s="48" customFormat="1" ht="39.75" customHeight="1">
      <c r="A24" s="59" t="s">
        <v>56</v>
      </c>
      <c r="B24" s="60" t="s">
        <v>156</v>
      </c>
      <c r="C24" s="60" t="s">
        <v>157</v>
      </c>
      <c r="D24" s="60"/>
      <c r="E24" s="60"/>
      <c r="F24" s="60"/>
      <c r="G24" s="139">
        <f t="shared" ref="G24:G25" si="8">G25</f>
        <v>1838.27</v>
      </c>
      <c r="H24" s="165">
        <f t="shared" si="2"/>
        <v>76.329999999999927</v>
      </c>
      <c r="I24" s="139">
        <f>I25</f>
        <v>1914.6</v>
      </c>
    </row>
    <row r="25" spans="1:10" ht="23.25" customHeight="1">
      <c r="A25" s="72" t="s">
        <v>208</v>
      </c>
      <c r="B25" s="60" t="s">
        <v>156</v>
      </c>
      <c r="C25" s="60" t="s">
        <v>157</v>
      </c>
      <c r="D25" s="60" t="s">
        <v>167</v>
      </c>
      <c r="E25" s="60" t="s">
        <v>209</v>
      </c>
      <c r="F25" s="60"/>
      <c r="G25" s="139">
        <f t="shared" si="8"/>
        <v>1838.27</v>
      </c>
      <c r="H25" s="165">
        <f t="shared" si="2"/>
        <v>76.329999999999927</v>
      </c>
      <c r="I25" s="139">
        <f>I26</f>
        <v>1914.6</v>
      </c>
    </row>
    <row r="26" spans="1:10" ht="51">
      <c r="A26" s="59" t="s">
        <v>331</v>
      </c>
      <c r="B26" s="60" t="s">
        <v>156</v>
      </c>
      <c r="C26" s="60" t="s">
        <v>157</v>
      </c>
      <c r="D26" s="60" t="s">
        <v>167</v>
      </c>
      <c r="E26" s="60" t="s">
        <v>199</v>
      </c>
      <c r="F26" s="60"/>
      <c r="G26" s="139">
        <f>G27+G30</f>
        <v>1838.27</v>
      </c>
      <c r="H26" s="165">
        <f t="shared" si="2"/>
        <v>76.329999999999927</v>
      </c>
      <c r="I26" s="139">
        <f>I27+I30</f>
        <v>1914.6</v>
      </c>
    </row>
    <row r="27" spans="1:10" ht="25.5">
      <c r="A27" s="79" t="s">
        <v>242</v>
      </c>
      <c r="B27" s="60" t="s">
        <v>156</v>
      </c>
      <c r="C27" s="60" t="s">
        <v>157</v>
      </c>
      <c r="D27" s="60" t="s">
        <v>167</v>
      </c>
      <c r="E27" s="60" t="s">
        <v>200</v>
      </c>
      <c r="F27" s="60"/>
      <c r="G27" s="139">
        <f t="shared" ref="G27" si="9">G28+G29</f>
        <v>1838.27</v>
      </c>
      <c r="H27" s="165">
        <f t="shared" si="2"/>
        <v>76.329999999999927</v>
      </c>
      <c r="I27" s="139">
        <f>I28+I29</f>
        <v>1914.6</v>
      </c>
    </row>
    <row r="28" spans="1:10">
      <c r="A28" s="79" t="s">
        <v>206</v>
      </c>
      <c r="B28" s="60" t="s">
        <v>156</v>
      </c>
      <c r="C28" s="60" t="s">
        <v>157</v>
      </c>
      <c r="D28" s="60" t="s">
        <v>167</v>
      </c>
      <c r="E28" s="60" t="s">
        <v>200</v>
      </c>
      <c r="F28" s="80" t="s">
        <v>161</v>
      </c>
      <c r="G28" s="69">
        <v>1411.88</v>
      </c>
      <c r="H28" s="165">
        <f t="shared" si="2"/>
        <v>60.919999999999845</v>
      </c>
      <c r="I28" s="139">
        <v>1472.8</v>
      </c>
    </row>
    <row r="29" spans="1:10" ht="38.25">
      <c r="A29" s="79" t="s">
        <v>210</v>
      </c>
      <c r="B29" s="60" t="s">
        <v>156</v>
      </c>
      <c r="C29" s="60" t="s">
        <v>157</v>
      </c>
      <c r="D29" s="60" t="s">
        <v>167</v>
      </c>
      <c r="E29" s="60" t="s">
        <v>200</v>
      </c>
      <c r="F29" s="80" t="s">
        <v>198</v>
      </c>
      <c r="G29" s="69">
        <v>426.39</v>
      </c>
      <c r="H29" s="165">
        <f t="shared" si="2"/>
        <v>15.410000000000025</v>
      </c>
      <c r="I29" s="139">
        <v>441.8</v>
      </c>
    </row>
    <row r="30" spans="1:10" ht="25.5" hidden="1">
      <c r="A30" s="79" t="s">
        <v>243</v>
      </c>
      <c r="B30" s="60" t="s">
        <v>156</v>
      </c>
      <c r="C30" s="60" t="s">
        <v>157</v>
      </c>
      <c r="D30" s="60" t="s">
        <v>167</v>
      </c>
      <c r="E30" s="60" t="s">
        <v>201</v>
      </c>
      <c r="F30" s="60"/>
      <c r="G30" s="139">
        <f>G31+G32+G33+G34+G35</f>
        <v>0</v>
      </c>
      <c r="H30" s="165">
        <f t="shared" si="2"/>
        <v>0</v>
      </c>
      <c r="I30" s="139">
        <f>I31+I32+I33+I34+I35</f>
        <v>0</v>
      </c>
    </row>
    <row r="31" spans="1:10" ht="25.5" hidden="1">
      <c r="A31" s="79" t="s">
        <v>211</v>
      </c>
      <c r="B31" s="60" t="s">
        <v>156</v>
      </c>
      <c r="C31" s="60" t="s">
        <v>157</v>
      </c>
      <c r="D31" s="60" t="s">
        <v>167</v>
      </c>
      <c r="E31" s="60" t="s">
        <v>201</v>
      </c>
      <c r="F31" s="81" t="s">
        <v>248</v>
      </c>
      <c r="G31" s="69">
        <v>0</v>
      </c>
      <c r="H31" s="165">
        <f t="shared" si="2"/>
        <v>0</v>
      </c>
      <c r="I31" s="139">
        <v>0</v>
      </c>
    </row>
    <row r="32" spans="1:10" ht="25.5" hidden="1">
      <c r="A32" s="79" t="s">
        <v>175</v>
      </c>
      <c r="B32" s="60" t="s">
        <v>156</v>
      </c>
      <c r="C32" s="60" t="s">
        <v>157</v>
      </c>
      <c r="D32" s="60" t="s">
        <v>167</v>
      </c>
      <c r="E32" s="60" t="s">
        <v>201</v>
      </c>
      <c r="F32" s="81">
        <v>244</v>
      </c>
      <c r="G32" s="69">
        <v>0</v>
      </c>
      <c r="H32" s="165">
        <f t="shared" si="2"/>
        <v>0</v>
      </c>
      <c r="I32" s="139">
        <v>0</v>
      </c>
    </row>
    <row r="33" spans="1:10" ht="76.5" hidden="1">
      <c r="A33" s="79" t="s">
        <v>212</v>
      </c>
      <c r="B33" s="60" t="s">
        <v>156</v>
      </c>
      <c r="C33" s="60" t="s">
        <v>157</v>
      </c>
      <c r="D33" s="60" t="s">
        <v>167</v>
      </c>
      <c r="E33" s="60" t="s">
        <v>201</v>
      </c>
      <c r="F33" s="80" t="s">
        <v>213</v>
      </c>
      <c r="G33" s="69"/>
      <c r="H33" s="165">
        <f t="shared" si="2"/>
        <v>0</v>
      </c>
      <c r="I33" s="139">
        <v>0</v>
      </c>
    </row>
    <row r="34" spans="1:10" hidden="1">
      <c r="A34" s="79" t="s">
        <v>170</v>
      </c>
      <c r="B34" s="60" t="s">
        <v>156</v>
      </c>
      <c r="C34" s="60" t="s">
        <v>157</v>
      </c>
      <c r="D34" s="60" t="s">
        <v>167</v>
      </c>
      <c r="E34" s="60" t="s">
        <v>201</v>
      </c>
      <c r="F34" s="80" t="s">
        <v>171</v>
      </c>
      <c r="G34" s="69">
        <v>0</v>
      </c>
      <c r="H34" s="165">
        <f t="shared" si="2"/>
        <v>0</v>
      </c>
      <c r="I34" s="139">
        <v>0</v>
      </c>
    </row>
    <row r="35" spans="1:10" hidden="1">
      <c r="A35" s="79" t="s">
        <v>214</v>
      </c>
      <c r="B35" s="60" t="s">
        <v>156</v>
      </c>
      <c r="C35" s="60" t="s">
        <v>157</v>
      </c>
      <c r="D35" s="60" t="s">
        <v>167</v>
      </c>
      <c r="E35" s="60" t="s">
        <v>201</v>
      </c>
      <c r="F35" s="80" t="s">
        <v>172</v>
      </c>
      <c r="G35" s="69">
        <v>0</v>
      </c>
      <c r="H35" s="165">
        <f t="shared" si="2"/>
        <v>0</v>
      </c>
      <c r="I35" s="139">
        <v>0</v>
      </c>
    </row>
    <row r="36" spans="1:10">
      <c r="A36" s="72" t="s">
        <v>55</v>
      </c>
      <c r="B36" s="60" t="s">
        <v>156</v>
      </c>
      <c r="C36" s="60" t="s">
        <v>157</v>
      </c>
      <c r="D36" s="60" t="s">
        <v>173</v>
      </c>
      <c r="E36" s="60"/>
      <c r="F36" s="60"/>
      <c r="G36" s="139">
        <f t="shared" ref="G36:G37" si="10">G37</f>
        <v>5</v>
      </c>
      <c r="H36" s="165">
        <f t="shared" si="2"/>
        <v>0</v>
      </c>
      <c r="I36" s="139">
        <f>I37</f>
        <v>5</v>
      </c>
    </row>
    <row r="37" spans="1:10">
      <c r="A37" s="72" t="s">
        <v>292</v>
      </c>
      <c r="B37" s="60" t="s">
        <v>156</v>
      </c>
      <c r="C37" s="60" t="s">
        <v>157</v>
      </c>
      <c r="D37" s="60" t="s">
        <v>173</v>
      </c>
      <c r="E37" s="60" t="s">
        <v>263</v>
      </c>
      <c r="F37" s="60"/>
      <c r="G37" s="139">
        <f t="shared" si="10"/>
        <v>5</v>
      </c>
      <c r="H37" s="165">
        <f t="shared" si="2"/>
        <v>0</v>
      </c>
      <c r="I37" s="139">
        <f>I38</f>
        <v>5</v>
      </c>
    </row>
    <row r="38" spans="1:10">
      <c r="A38" s="82" t="s">
        <v>293</v>
      </c>
      <c r="B38" s="60" t="s">
        <v>156</v>
      </c>
      <c r="C38" s="60" t="s">
        <v>157</v>
      </c>
      <c r="D38" s="60" t="s">
        <v>173</v>
      </c>
      <c r="E38" s="60" t="s">
        <v>263</v>
      </c>
      <c r="F38" s="55" t="s">
        <v>257</v>
      </c>
      <c r="G38" s="69">
        <v>5</v>
      </c>
      <c r="H38" s="165">
        <f t="shared" si="2"/>
        <v>0</v>
      </c>
      <c r="I38" s="139">
        <v>5</v>
      </c>
      <c r="J38" s="29" t="s">
        <v>215</v>
      </c>
    </row>
    <row r="39" spans="1:10">
      <c r="A39" s="168" t="s">
        <v>281</v>
      </c>
      <c r="B39" s="169" t="s">
        <v>156</v>
      </c>
      <c r="C39" s="169" t="s">
        <v>157</v>
      </c>
      <c r="D39" s="169" t="s">
        <v>283</v>
      </c>
      <c r="E39" s="169"/>
      <c r="F39" s="169"/>
      <c r="G39" s="69"/>
      <c r="H39" s="165">
        <f t="shared" si="2"/>
        <v>455</v>
      </c>
      <c r="I39" s="139">
        <f>I40</f>
        <v>455</v>
      </c>
    </row>
    <row r="40" spans="1:10" ht="29.25" customHeight="1">
      <c r="A40" s="78" t="s">
        <v>208</v>
      </c>
      <c r="B40" s="60" t="s">
        <v>156</v>
      </c>
      <c r="C40" s="60" t="s">
        <v>157</v>
      </c>
      <c r="D40" s="60" t="s">
        <v>283</v>
      </c>
      <c r="E40" s="60" t="s">
        <v>284</v>
      </c>
      <c r="F40" s="169"/>
      <c r="G40" s="69"/>
      <c r="H40" s="165">
        <f t="shared" si="2"/>
        <v>455</v>
      </c>
      <c r="I40" s="139">
        <f>I42+I45+I46</f>
        <v>455</v>
      </c>
    </row>
    <row r="41" spans="1:10">
      <c r="A41" s="78" t="s">
        <v>296</v>
      </c>
      <c r="B41" s="60" t="s">
        <v>156</v>
      </c>
      <c r="C41" s="60" t="s">
        <v>157</v>
      </c>
      <c r="D41" s="60" t="s">
        <v>283</v>
      </c>
      <c r="E41" s="60" t="s">
        <v>297</v>
      </c>
      <c r="F41" s="169"/>
      <c r="G41" s="69"/>
      <c r="H41" s="165"/>
      <c r="I41" s="139">
        <f>I42+I46+I45</f>
        <v>455</v>
      </c>
    </row>
    <row r="42" spans="1:10">
      <c r="A42" s="79" t="s">
        <v>285</v>
      </c>
      <c r="B42" s="60" t="s">
        <v>156</v>
      </c>
      <c r="C42" s="60" t="s">
        <v>157</v>
      </c>
      <c r="D42" s="60" t="s">
        <v>283</v>
      </c>
      <c r="E42" s="60" t="s">
        <v>288</v>
      </c>
      <c r="F42" s="60"/>
      <c r="G42" s="69"/>
      <c r="H42" s="165">
        <f t="shared" si="2"/>
        <v>455</v>
      </c>
      <c r="I42" s="139">
        <f>I43+I44</f>
        <v>455</v>
      </c>
    </row>
    <row r="43" spans="1:10">
      <c r="A43" s="79" t="s">
        <v>206</v>
      </c>
      <c r="B43" s="60" t="s">
        <v>156</v>
      </c>
      <c r="C43" s="60" t="s">
        <v>157</v>
      </c>
      <c r="D43" s="60" t="s">
        <v>283</v>
      </c>
      <c r="E43" s="60" t="s">
        <v>288</v>
      </c>
      <c r="F43" s="60" t="s">
        <v>174</v>
      </c>
      <c r="G43" s="69"/>
      <c r="H43" s="165">
        <f t="shared" si="2"/>
        <v>349.5</v>
      </c>
      <c r="I43" s="139">
        <v>349.5</v>
      </c>
    </row>
    <row r="44" spans="1:10" ht="25.5">
      <c r="A44" s="79" t="s">
        <v>298</v>
      </c>
      <c r="B44" s="60" t="s">
        <v>156</v>
      </c>
      <c r="C44" s="60" t="s">
        <v>157</v>
      </c>
      <c r="D44" s="60" t="s">
        <v>283</v>
      </c>
      <c r="E44" s="60" t="s">
        <v>288</v>
      </c>
      <c r="F44" s="60" t="s">
        <v>203</v>
      </c>
      <c r="G44" s="69"/>
      <c r="H44" s="165">
        <f t="shared" si="2"/>
        <v>105.5</v>
      </c>
      <c r="I44" s="139">
        <v>105.5</v>
      </c>
    </row>
    <row r="45" spans="1:10">
      <c r="A45" s="72" t="s">
        <v>289</v>
      </c>
      <c r="B45" s="60" t="s">
        <v>156</v>
      </c>
      <c r="C45" s="60" t="s">
        <v>157</v>
      </c>
      <c r="D45" s="60" t="s">
        <v>283</v>
      </c>
      <c r="E45" s="60" t="s">
        <v>287</v>
      </c>
      <c r="F45" s="60" t="s">
        <v>248</v>
      </c>
      <c r="G45" s="57"/>
      <c r="H45" s="165">
        <f t="shared" si="2"/>
        <v>0</v>
      </c>
      <c r="I45" s="69">
        <v>0</v>
      </c>
      <c r="J45" s="69">
        <v>6.95</v>
      </c>
    </row>
    <row r="46" spans="1:10">
      <c r="A46" s="78" t="s">
        <v>286</v>
      </c>
      <c r="B46" s="60" t="s">
        <v>156</v>
      </c>
      <c r="C46" s="60" t="s">
        <v>157</v>
      </c>
      <c r="D46" s="60" t="s">
        <v>283</v>
      </c>
      <c r="E46" s="60" t="s">
        <v>287</v>
      </c>
      <c r="F46" s="60"/>
      <c r="G46" s="69"/>
      <c r="H46" s="165">
        <f t="shared" si="2"/>
        <v>0</v>
      </c>
      <c r="I46" s="139">
        <f>I47+I49+I50+I48+I51</f>
        <v>0</v>
      </c>
    </row>
    <row r="47" spans="1:10" ht="25.5">
      <c r="A47" s="78" t="s">
        <v>175</v>
      </c>
      <c r="B47" s="60" t="s">
        <v>156</v>
      </c>
      <c r="C47" s="60" t="s">
        <v>157</v>
      </c>
      <c r="D47" s="60" t="s">
        <v>283</v>
      </c>
      <c r="E47" s="60" t="s">
        <v>287</v>
      </c>
      <c r="F47" s="60" t="s">
        <v>169</v>
      </c>
      <c r="G47" s="69"/>
      <c r="H47" s="165">
        <f t="shared" si="2"/>
        <v>0</v>
      </c>
      <c r="I47" s="139">
        <v>0</v>
      </c>
    </row>
    <row r="48" spans="1:10" ht="76.5">
      <c r="A48" s="79" t="s">
        <v>212</v>
      </c>
      <c r="B48" s="60" t="s">
        <v>156</v>
      </c>
      <c r="C48" s="60" t="s">
        <v>157</v>
      </c>
      <c r="D48" s="60" t="s">
        <v>283</v>
      </c>
      <c r="E48" s="60" t="s">
        <v>287</v>
      </c>
      <c r="F48" s="60" t="s">
        <v>213</v>
      </c>
      <c r="G48" s="71"/>
      <c r="H48" s="147"/>
      <c r="I48" s="179">
        <v>0</v>
      </c>
    </row>
    <row r="49" spans="1:13">
      <c r="A49" s="79" t="s">
        <v>170</v>
      </c>
      <c r="B49" s="60" t="s">
        <v>156</v>
      </c>
      <c r="C49" s="60" t="s">
        <v>157</v>
      </c>
      <c r="D49" s="60" t="s">
        <v>283</v>
      </c>
      <c r="E49" s="60" t="s">
        <v>287</v>
      </c>
      <c r="F49" s="60" t="s">
        <v>171</v>
      </c>
      <c r="G49" s="69"/>
      <c r="H49" s="165"/>
      <c r="I49" s="139">
        <v>0</v>
      </c>
    </row>
    <row r="50" spans="1:13">
      <c r="A50" s="79" t="s">
        <v>214</v>
      </c>
      <c r="B50" s="60" t="s">
        <v>156</v>
      </c>
      <c r="C50" s="60" t="s">
        <v>157</v>
      </c>
      <c r="D50" s="60" t="s">
        <v>283</v>
      </c>
      <c r="E50" s="60" t="s">
        <v>287</v>
      </c>
      <c r="F50" s="60" t="s">
        <v>172</v>
      </c>
      <c r="G50" s="69"/>
      <c r="H50" s="165"/>
      <c r="I50" s="139">
        <v>0</v>
      </c>
    </row>
    <row r="51" spans="1:13">
      <c r="A51" s="79" t="s">
        <v>321</v>
      </c>
      <c r="B51" s="60" t="s">
        <v>156</v>
      </c>
      <c r="C51" s="60" t="s">
        <v>157</v>
      </c>
      <c r="D51" s="60" t="s">
        <v>283</v>
      </c>
      <c r="E51" s="60" t="s">
        <v>287</v>
      </c>
      <c r="F51" s="60" t="s">
        <v>320</v>
      </c>
      <c r="G51" s="69"/>
      <c r="H51" s="165"/>
      <c r="I51" s="139">
        <v>0</v>
      </c>
    </row>
    <row r="52" spans="1:13">
      <c r="A52" s="72" t="s">
        <v>184</v>
      </c>
      <c r="B52" s="60" t="s">
        <v>156</v>
      </c>
      <c r="C52" s="60" t="s">
        <v>159</v>
      </c>
      <c r="D52" s="60"/>
      <c r="E52" s="60"/>
      <c r="F52" s="60"/>
      <c r="G52" s="139">
        <f t="shared" ref="G52:G53" si="11">G53</f>
        <v>192.9</v>
      </c>
      <c r="H52" s="165">
        <f t="shared" si="2"/>
        <v>17</v>
      </c>
      <c r="I52" s="139">
        <f>I53</f>
        <v>209.9</v>
      </c>
    </row>
    <row r="53" spans="1:13">
      <c r="A53" s="72" t="s">
        <v>70</v>
      </c>
      <c r="B53" s="60" t="s">
        <v>156</v>
      </c>
      <c r="C53" s="60" t="s">
        <v>159</v>
      </c>
      <c r="D53" s="60" t="s">
        <v>164</v>
      </c>
      <c r="E53" s="60"/>
      <c r="F53" s="60"/>
      <c r="G53" s="139">
        <f t="shared" si="11"/>
        <v>192.9</v>
      </c>
      <c r="H53" s="165">
        <f t="shared" si="2"/>
        <v>17</v>
      </c>
      <c r="I53" s="139">
        <f>I54</f>
        <v>209.9</v>
      </c>
      <c r="M53" s="161"/>
    </row>
    <row r="54" spans="1:13" ht="63.75">
      <c r="A54" s="82" t="s">
        <v>330</v>
      </c>
      <c r="B54" s="60" t="s">
        <v>156</v>
      </c>
      <c r="C54" s="60" t="s">
        <v>159</v>
      </c>
      <c r="D54" s="60" t="s">
        <v>164</v>
      </c>
      <c r="E54" s="60" t="s">
        <v>216</v>
      </c>
      <c r="F54" s="60"/>
      <c r="G54" s="139">
        <f t="shared" ref="G54" si="12">G55+G56+G57</f>
        <v>192.9</v>
      </c>
      <c r="H54" s="165">
        <f t="shared" si="2"/>
        <v>17</v>
      </c>
      <c r="I54" s="139">
        <f>I55+I56+I57</f>
        <v>209.9</v>
      </c>
      <c r="M54" s="161"/>
    </row>
    <row r="55" spans="1:13">
      <c r="A55" s="79" t="s">
        <v>206</v>
      </c>
      <c r="B55" s="60" t="s">
        <v>156</v>
      </c>
      <c r="C55" s="60" t="s">
        <v>159</v>
      </c>
      <c r="D55" s="60" t="s">
        <v>164</v>
      </c>
      <c r="E55" s="60" t="s">
        <v>216</v>
      </c>
      <c r="F55" s="80" t="s">
        <v>161</v>
      </c>
      <c r="G55" s="69">
        <v>148.15</v>
      </c>
      <c r="H55" s="165">
        <f t="shared" si="2"/>
        <v>13.060000000000002</v>
      </c>
      <c r="I55" s="139">
        <v>161.21</v>
      </c>
      <c r="J55" s="29" t="s">
        <v>217</v>
      </c>
    </row>
    <row r="56" spans="1:13" ht="38.25">
      <c r="A56" s="79" t="s">
        <v>210</v>
      </c>
      <c r="B56" s="60" t="s">
        <v>156</v>
      </c>
      <c r="C56" s="60" t="s">
        <v>159</v>
      </c>
      <c r="D56" s="60" t="s">
        <v>164</v>
      </c>
      <c r="E56" s="60" t="s">
        <v>216</v>
      </c>
      <c r="F56" s="80" t="s">
        <v>198</v>
      </c>
      <c r="G56" s="69">
        <v>44.75</v>
      </c>
      <c r="H56" s="165">
        <f t="shared" si="2"/>
        <v>3.9399999999999977</v>
      </c>
      <c r="I56" s="139">
        <v>48.69</v>
      </c>
      <c r="J56" s="29" t="s">
        <v>217</v>
      </c>
    </row>
    <row r="57" spans="1:13" ht="25.5" hidden="1">
      <c r="A57" s="82" t="s">
        <v>175</v>
      </c>
      <c r="B57" s="60" t="s">
        <v>156</v>
      </c>
      <c r="C57" s="60" t="s">
        <v>159</v>
      </c>
      <c r="D57" s="60" t="s">
        <v>164</v>
      </c>
      <c r="E57" s="60" t="s">
        <v>216</v>
      </c>
      <c r="F57" s="60" t="s">
        <v>169</v>
      </c>
      <c r="G57" s="69"/>
      <c r="H57" s="165">
        <f t="shared" si="2"/>
        <v>0</v>
      </c>
      <c r="I57" s="139">
        <v>0</v>
      </c>
      <c r="J57" s="29" t="s">
        <v>217</v>
      </c>
    </row>
    <row r="58" spans="1:13" ht="16.5" customHeight="1">
      <c r="A58" s="72" t="s">
        <v>250</v>
      </c>
      <c r="B58" s="60" t="s">
        <v>156</v>
      </c>
      <c r="C58" s="60" t="s">
        <v>164</v>
      </c>
      <c r="D58" s="60"/>
      <c r="E58" s="60"/>
      <c r="F58" s="60"/>
      <c r="G58" s="139">
        <f>G59</f>
        <v>0</v>
      </c>
      <c r="H58" s="165">
        <f t="shared" si="2"/>
        <v>5</v>
      </c>
      <c r="I58" s="139">
        <f>I59+I62</f>
        <v>5</v>
      </c>
    </row>
    <row r="59" spans="1:13" ht="23.25" customHeight="1">
      <c r="A59" s="72" t="s">
        <v>133</v>
      </c>
      <c r="B59" s="60" t="s">
        <v>156</v>
      </c>
      <c r="C59" s="60" t="s">
        <v>164</v>
      </c>
      <c r="D59" s="60" t="s">
        <v>249</v>
      </c>
      <c r="E59" s="60"/>
      <c r="F59" s="60"/>
      <c r="G59" s="139">
        <f>G60</f>
        <v>0</v>
      </c>
      <c r="H59" s="165">
        <f t="shared" si="2"/>
        <v>5</v>
      </c>
      <c r="I59" s="139">
        <f>I60</f>
        <v>5</v>
      </c>
    </row>
    <row r="60" spans="1:13" ht="27.75" customHeight="1">
      <c r="A60" s="78" t="s">
        <v>251</v>
      </c>
      <c r="B60" s="60" t="s">
        <v>156</v>
      </c>
      <c r="C60" s="60" t="s">
        <v>164</v>
      </c>
      <c r="D60" s="60" t="s">
        <v>249</v>
      </c>
      <c r="E60" s="60" t="s">
        <v>263</v>
      </c>
      <c r="F60" s="60"/>
      <c r="G60" s="139">
        <f>G61</f>
        <v>0</v>
      </c>
      <c r="H60" s="165">
        <f t="shared" si="2"/>
        <v>5</v>
      </c>
      <c r="I60" s="139">
        <f>I61</f>
        <v>5</v>
      </c>
    </row>
    <row r="61" spans="1:13" ht="25.5" customHeight="1">
      <c r="A61" s="78" t="s">
        <v>175</v>
      </c>
      <c r="B61" s="60" t="s">
        <v>156</v>
      </c>
      <c r="C61" s="60" t="s">
        <v>164</v>
      </c>
      <c r="D61" s="60" t="s">
        <v>249</v>
      </c>
      <c r="E61" s="60" t="s">
        <v>263</v>
      </c>
      <c r="F61" s="60" t="s">
        <v>169</v>
      </c>
      <c r="G61" s="69">
        <v>0</v>
      </c>
      <c r="H61" s="165">
        <f t="shared" si="2"/>
        <v>5</v>
      </c>
      <c r="I61" s="139">
        <v>5</v>
      </c>
    </row>
    <row r="62" spans="1:13" ht="14.25" hidden="1" customHeight="1">
      <c r="A62" s="78" t="s">
        <v>307</v>
      </c>
      <c r="B62" s="60" t="s">
        <v>156</v>
      </c>
      <c r="C62" s="60" t="s">
        <v>164</v>
      </c>
      <c r="D62" s="60" t="s">
        <v>308</v>
      </c>
      <c r="E62" s="60"/>
      <c r="F62" s="60"/>
      <c r="G62" s="172"/>
      <c r="H62" s="69"/>
      <c r="I62" s="69">
        <f>I63</f>
        <v>0</v>
      </c>
      <c r="J62" s="173"/>
      <c r="K62" s="174"/>
      <c r="L62" s="175"/>
    </row>
    <row r="63" spans="1:13" ht="25.5" hidden="1" customHeight="1">
      <c r="A63" s="78" t="s">
        <v>309</v>
      </c>
      <c r="B63" s="60" t="s">
        <v>156</v>
      </c>
      <c r="C63" s="60" t="s">
        <v>164</v>
      </c>
      <c r="D63" s="60" t="s">
        <v>308</v>
      </c>
      <c r="E63" s="60" t="s">
        <v>263</v>
      </c>
      <c r="F63" s="60"/>
      <c r="G63" s="172"/>
      <c r="H63" s="69"/>
      <c r="I63" s="69">
        <f>I64</f>
        <v>0</v>
      </c>
      <c r="J63" s="173"/>
      <c r="K63" s="174"/>
      <c r="L63" s="175"/>
    </row>
    <row r="64" spans="1:13" ht="25.5" hidden="1" customHeight="1">
      <c r="A64" s="78" t="s">
        <v>310</v>
      </c>
      <c r="B64" s="60" t="s">
        <v>156</v>
      </c>
      <c r="C64" s="60" t="s">
        <v>164</v>
      </c>
      <c r="D64" s="60" t="s">
        <v>308</v>
      </c>
      <c r="E64" s="60" t="s">
        <v>263</v>
      </c>
      <c r="F64" s="60" t="s">
        <v>169</v>
      </c>
      <c r="G64" s="172"/>
      <c r="H64" s="69"/>
      <c r="I64" s="69">
        <v>0</v>
      </c>
      <c r="J64" s="173"/>
      <c r="K64" s="174"/>
      <c r="L64" s="175"/>
    </row>
    <row r="65" spans="1:9" hidden="1">
      <c r="A65" s="72" t="s">
        <v>45</v>
      </c>
      <c r="B65" s="60" t="s">
        <v>156</v>
      </c>
      <c r="C65" s="60" t="s">
        <v>168</v>
      </c>
      <c r="D65" s="60"/>
      <c r="E65" s="60"/>
      <c r="F65" s="60"/>
      <c r="G65" s="139">
        <f t="shared" ref="G65:G67" si="13">G66</f>
        <v>5</v>
      </c>
      <c r="H65" s="165">
        <f t="shared" si="2"/>
        <v>-5</v>
      </c>
      <c r="I65" s="139">
        <f>I66</f>
        <v>0</v>
      </c>
    </row>
    <row r="66" spans="1:9" hidden="1">
      <c r="A66" s="72" t="s">
        <v>45</v>
      </c>
      <c r="B66" s="60" t="s">
        <v>156</v>
      </c>
      <c r="C66" s="60" t="s">
        <v>168</v>
      </c>
      <c r="D66" s="60" t="s">
        <v>164</v>
      </c>
      <c r="E66" s="60"/>
      <c r="F66" s="60"/>
      <c r="G66" s="139">
        <f t="shared" si="13"/>
        <v>5</v>
      </c>
      <c r="H66" s="165">
        <f t="shared" si="2"/>
        <v>-5</v>
      </c>
      <c r="I66" s="139">
        <f>I67</f>
        <v>0</v>
      </c>
    </row>
    <row r="67" spans="1:9" ht="25.5" hidden="1">
      <c r="A67" s="78" t="s">
        <v>218</v>
      </c>
      <c r="B67" s="60" t="s">
        <v>156</v>
      </c>
      <c r="C67" s="60" t="s">
        <v>168</v>
      </c>
      <c r="D67" s="60" t="s">
        <v>164</v>
      </c>
      <c r="E67" s="60" t="s">
        <v>262</v>
      </c>
      <c r="F67" s="60"/>
      <c r="G67" s="139">
        <f t="shared" si="13"/>
        <v>5</v>
      </c>
      <c r="H67" s="165">
        <f t="shared" si="2"/>
        <v>-5</v>
      </c>
      <c r="I67" s="139">
        <f>I68</f>
        <v>0</v>
      </c>
    </row>
    <row r="68" spans="1:9" ht="25.5" hidden="1">
      <c r="A68" s="78" t="s">
        <v>175</v>
      </c>
      <c r="B68" s="60" t="s">
        <v>156</v>
      </c>
      <c r="C68" s="60" t="s">
        <v>168</v>
      </c>
      <c r="D68" s="60" t="s">
        <v>164</v>
      </c>
      <c r="E68" s="60" t="s">
        <v>262</v>
      </c>
      <c r="F68" s="60" t="s">
        <v>169</v>
      </c>
      <c r="G68" s="69">
        <v>5</v>
      </c>
      <c r="H68" s="165">
        <f t="shared" si="2"/>
        <v>-5</v>
      </c>
      <c r="I68" s="139">
        <v>0</v>
      </c>
    </row>
    <row r="69" spans="1:9">
      <c r="A69" s="72" t="s">
        <v>177</v>
      </c>
      <c r="B69" s="60" t="s">
        <v>156</v>
      </c>
      <c r="C69" s="60" t="s">
        <v>176</v>
      </c>
      <c r="D69" s="60"/>
      <c r="E69" s="60"/>
      <c r="F69" s="60"/>
      <c r="G69" s="139">
        <f t="shared" ref="G69:G71" si="14">G70</f>
        <v>423.97</v>
      </c>
      <c r="H69" s="165">
        <f t="shared" si="2"/>
        <v>-196.55000000000004</v>
      </c>
      <c r="I69" s="139">
        <f>I70</f>
        <v>227.42</v>
      </c>
    </row>
    <row r="70" spans="1:9">
      <c r="A70" s="72" t="s">
        <v>39</v>
      </c>
      <c r="B70" s="60" t="s">
        <v>156</v>
      </c>
      <c r="C70" s="60" t="s">
        <v>176</v>
      </c>
      <c r="D70" s="60" t="s">
        <v>176</v>
      </c>
      <c r="E70" s="60"/>
      <c r="F70" s="60"/>
      <c r="G70" s="139">
        <f t="shared" si="14"/>
        <v>423.97</v>
      </c>
      <c r="H70" s="165">
        <f t="shared" si="2"/>
        <v>-196.55000000000004</v>
      </c>
      <c r="I70" s="139">
        <f>I71</f>
        <v>227.42</v>
      </c>
    </row>
    <row r="71" spans="1:9">
      <c r="A71" s="78" t="s">
        <v>219</v>
      </c>
      <c r="B71" s="60" t="s">
        <v>156</v>
      </c>
      <c r="C71" s="60" t="s">
        <v>176</v>
      </c>
      <c r="D71" s="60" t="s">
        <v>176</v>
      </c>
      <c r="E71" s="60" t="s">
        <v>261</v>
      </c>
      <c r="F71" s="60"/>
      <c r="G71" s="139">
        <f t="shared" si="14"/>
        <v>423.97</v>
      </c>
      <c r="H71" s="165">
        <f t="shared" si="2"/>
        <v>-196.55000000000004</v>
      </c>
      <c r="I71" s="139">
        <f>I72</f>
        <v>227.42</v>
      </c>
    </row>
    <row r="72" spans="1:9" ht="25.5">
      <c r="A72" s="78" t="s">
        <v>220</v>
      </c>
      <c r="B72" s="60" t="s">
        <v>156</v>
      </c>
      <c r="C72" s="60" t="s">
        <v>176</v>
      </c>
      <c r="D72" s="60" t="s">
        <v>176</v>
      </c>
      <c r="E72" s="60" t="s">
        <v>260</v>
      </c>
      <c r="F72" s="60"/>
      <c r="G72" s="139">
        <f t="shared" ref="G72" si="15">G73+G76</f>
        <v>423.97</v>
      </c>
      <c r="H72" s="165">
        <f t="shared" si="2"/>
        <v>-196.55000000000004</v>
      </c>
      <c r="I72" s="139">
        <f>I73+I76</f>
        <v>227.42</v>
      </c>
    </row>
    <row r="73" spans="1:9" ht="25.5">
      <c r="A73" s="79" t="s">
        <v>221</v>
      </c>
      <c r="B73" s="60" t="s">
        <v>156</v>
      </c>
      <c r="C73" s="60" t="s">
        <v>176</v>
      </c>
      <c r="D73" s="60" t="s">
        <v>176</v>
      </c>
      <c r="E73" s="60" t="s">
        <v>259</v>
      </c>
      <c r="F73" s="60"/>
      <c r="G73" s="139">
        <f t="shared" ref="G73" si="16">G74+G75</f>
        <v>423.97</v>
      </c>
      <c r="H73" s="165">
        <f t="shared" si="2"/>
        <v>-196.55000000000004</v>
      </c>
      <c r="I73" s="139">
        <f>I74+I75</f>
        <v>227.42</v>
      </c>
    </row>
    <row r="74" spans="1:9">
      <c r="A74" s="79" t="s">
        <v>202</v>
      </c>
      <c r="B74" s="60" t="s">
        <v>156</v>
      </c>
      <c r="C74" s="60" t="s">
        <v>176</v>
      </c>
      <c r="D74" s="60" t="s">
        <v>176</v>
      </c>
      <c r="E74" s="60" t="s">
        <v>259</v>
      </c>
      <c r="F74" s="80" t="s">
        <v>174</v>
      </c>
      <c r="G74" s="69">
        <v>325.63</v>
      </c>
      <c r="H74" s="165">
        <f t="shared" si="2"/>
        <v>-150.96</v>
      </c>
      <c r="I74" s="139">
        <v>174.67</v>
      </c>
    </row>
    <row r="75" spans="1:9" ht="38.25">
      <c r="A75" s="79" t="s">
        <v>222</v>
      </c>
      <c r="B75" s="60" t="s">
        <v>156</v>
      </c>
      <c r="C75" s="60" t="s">
        <v>176</v>
      </c>
      <c r="D75" s="60" t="s">
        <v>176</v>
      </c>
      <c r="E75" s="60" t="s">
        <v>259</v>
      </c>
      <c r="F75" s="80" t="s">
        <v>203</v>
      </c>
      <c r="G75" s="69">
        <v>98.34</v>
      </c>
      <c r="H75" s="165">
        <f t="shared" si="2"/>
        <v>-45.59</v>
      </c>
      <c r="I75" s="139">
        <v>52.75</v>
      </c>
    </row>
    <row r="76" spans="1:9">
      <c r="A76" s="78" t="s">
        <v>223</v>
      </c>
      <c r="B76" s="60" t="s">
        <v>156</v>
      </c>
      <c r="C76" s="60" t="s">
        <v>176</v>
      </c>
      <c r="D76" s="60" t="s">
        <v>176</v>
      </c>
      <c r="E76" s="60" t="s">
        <v>258</v>
      </c>
      <c r="F76" s="60"/>
      <c r="G76" s="139">
        <f>G77</f>
        <v>0</v>
      </c>
      <c r="H76" s="165">
        <f t="shared" si="2"/>
        <v>0</v>
      </c>
      <c r="I76" s="139">
        <f>I77</f>
        <v>0</v>
      </c>
    </row>
    <row r="77" spans="1:9" ht="25.5">
      <c r="A77" s="78" t="s">
        <v>175</v>
      </c>
      <c r="B77" s="60" t="s">
        <v>156</v>
      </c>
      <c r="C77" s="60" t="s">
        <v>176</v>
      </c>
      <c r="D77" s="60" t="s">
        <v>176</v>
      </c>
      <c r="E77" s="60" t="s">
        <v>258</v>
      </c>
      <c r="F77" s="60" t="s">
        <v>169</v>
      </c>
      <c r="G77" s="69">
        <v>0</v>
      </c>
      <c r="H77" s="165">
        <f t="shared" si="2"/>
        <v>0</v>
      </c>
      <c r="I77" s="139">
        <v>0</v>
      </c>
    </row>
    <row r="78" spans="1:9" ht="13.5" customHeight="1">
      <c r="A78" s="72" t="s">
        <v>179</v>
      </c>
      <c r="B78" s="60" t="s">
        <v>156</v>
      </c>
      <c r="C78" s="60" t="s">
        <v>178</v>
      </c>
      <c r="D78" s="60"/>
      <c r="E78" s="60"/>
      <c r="F78" s="60"/>
      <c r="G78" s="139">
        <f t="shared" ref="G78:G80" si="17">G79</f>
        <v>4268.1399999999994</v>
      </c>
      <c r="H78" s="165">
        <f t="shared" si="2"/>
        <v>643.80262000000039</v>
      </c>
      <c r="I78" s="139">
        <f>I79</f>
        <v>4911.9426199999998</v>
      </c>
    </row>
    <row r="79" spans="1:9">
      <c r="A79" s="72" t="s">
        <v>180</v>
      </c>
      <c r="B79" s="60" t="s">
        <v>156</v>
      </c>
      <c r="C79" s="60" t="s">
        <v>178</v>
      </c>
      <c r="D79" s="60" t="s">
        <v>157</v>
      </c>
      <c r="E79" s="60"/>
      <c r="F79" s="60"/>
      <c r="G79" s="139">
        <f t="shared" si="17"/>
        <v>4268.1399999999994</v>
      </c>
      <c r="H79" s="165">
        <f t="shared" si="2"/>
        <v>643.80262000000039</v>
      </c>
      <c r="I79" s="139">
        <f>I80</f>
        <v>4911.9426199999998</v>
      </c>
    </row>
    <row r="80" spans="1:9">
      <c r="A80" s="78" t="s">
        <v>224</v>
      </c>
      <c r="B80" s="60" t="s">
        <v>156</v>
      </c>
      <c r="C80" s="60" t="s">
        <v>178</v>
      </c>
      <c r="D80" s="60" t="s">
        <v>157</v>
      </c>
      <c r="E80" s="60" t="s">
        <v>261</v>
      </c>
      <c r="F80" s="60"/>
      <c r="G80" s="139">
        <f t="shared" si="17"/>
        <v>4268.1399999999994</v>
      </c>
      <c r="H80" s="165">
        <f t="shared" si="2"/>
        <v>643.80262000000039</v>
      </c>
      <c r="I80" s="139">
        <f>I81</f>
        <v>4911.9426199999998</v>
      </c>
    </row>
    <row r="81" spans="1:9">
      <c r="A81" s="78" t="s">
        <v>244</v>
      </c>
      <c r="B81" s="60" t="s">
        <v>156</v>
      </c>
      <c r="C81" s="60" t="s">
        <v>178</v>
      </c>
      <c r="D81" s="60" t="s">
        <v>157</v>
      </c>
      <c r="E81" s="60" t="s">
        <v>260</v>
      </c>
      <c r="F81" s="60"/>
      <c r="G81" s="139">
        <f t="shared" ref="G81" si="18">G82+G85</f>
        <v>4268.1399999999994</v>
      </c>
      <c r="H81" s="165">
        <f t="shared" si="2"/>
        <v>643.80262000000039</v>
      </c>
      <c r="I81" s="139">
        <f>I82+I85</f>
        <v>4911.9426199999998</v>
      </c>
    </row>
    <row r="82" spans="1:9">
      <c r="A82" s="79" t="s">
        <v>245</v>
      </c>
      <c r="B82" s="60" t="s">
        <v>156</v>
      </c>
      <c r="C82" s="60" t="s">
        <v>178</v>
      </c>
      <c r="D82" s="60" t="s">
        <v>157</v>
      </c>
      <c r="E82" s="60" t="s">
        <v>259</v>
      </c>
      <c r="F82" s="60"/>
      <c r="G82" s="139">
        <f t="shared" ref="G82" si="19">G83+G84</f>
        <v>4183.4799999999996</v>
      </c>
      <c r="H82" s="165">
        <f t="shared" si="2"/>
        <v>251</v>
      </c>
      <c r="I82" s="139">
        <f>I83+I84</f>
        <v>4434.4799999999996</v>
      </c>
    </row>
    <row r="83" spans="1:9">
      <c r="A83" s="79" t="s">
        <v>202</v>
      </c>
      <c r="B83" s="60" t="s">
        <v>156</v>
      </c>
      <c r="C83" s="60" t="s">
        <v>178</v>
      </c>
      <c r="D83" s="60" t="s">
        <v>157</v>
      </c>
      <c r="E83" s="60" t="s">
        <v>259</v>
      </c>
      <c r="F83" s="60" t="s">
        <v>174</v>
      </c>
      <c r="G83" s="69">
        <v>3213.12</v>
      </c>
      <c r="H83" s="165">
        <f t="shared" si="2"/>
        <v>192.7800000000002</v>
      </c>
      <c r="I83" s="139">
        <v>3405.9</v>
      </c>
    </row>
    <row r="84" spans="1:9" ht="38.25">
      <c r="A84" s="79" t="s">
        <v>222</v>
      </c>
      <c r="B84" s="60" t="s">
        <v>156</v>
      </c>
      <c r="C84" s="60" t="s">
        <v>178</v>
      </c>
      <c r="D84" s="60" t="s">
        <v>157</v>
      </c>
      <c r="E84" s="60" t="s">
        <v>259</v>
      </c>
      <c r="F84" s="60" t="s">
        <v>203</v>
      </c>
      <c r="G84" s="69">
        <v>970.36</v>
      </c>
      <c r="H84" s="165">
        <f t="shared" si="2"/>
        <v>58.219999999999914</v>
      </c>
      <c r="I84" s="139">
        <v>1028.58</v>
      </c>
    </row>
    <row r="85" spans="1:9">
      <c r="A85" s="78" t="s">
        <v>225</v>
      </c>
      <c r="B85" s="60" t="s">
        <v>156</v>
      </c>
      <c r="C85" s="60" t="s">
        <v>178</v>
      </c>
      <c r="D85" s="60" t="s">
        <v>157</v>
      </c>
      <c r="E85" s="60" t="s">
        <v>258</v>
      </c>
      <c r="F85" s="60"/>
      <c r="G85" s="139">
        <f t="shared" ref="G85" si="20">G86</f>
        <v>84.66</v>
      </c>
      <c r="H85" s="165">
        <f t="shared" si="2"/>
        <v>392.80261999999993</v>
      </c>
      <c r="I85" s="139">
        <f>I86</f>
        <v>477.46261999999996</v>
      </c>
    </row>
    <row r="86" spans="1:9" ht="25.5">
      <c r="A86" s="78" t="s">
        <v>175</v>
      </c>
      <c r="B86" s="60" t="s">
        <v>156</v>
      </c>
      <c r="C86" s="60" t="s">
        <v>178</v>
      </c>
      <c r="D86" s="60" t="s">
        <v>157</v>
      </c>
      <c r="E86" s="60" t="s">
        <v>258</v>
      </c>
      <c r="F86" s="60" t="s">
        <v>169</v>
      </c>
      <c r="G86" s="69">
        <v>84.66</v>
      </c>
      <c r="H86" s="165">
        <f t="shared" si="2"/>
        <v>392.80261999999993</v>
      </c>
      <c r="I86" s="139">
        <f>477.38262+0.08</f>
        <v>477.46261999999996</v>
      </c>
    </row>
    <row r="87" spans="1:9">
      <c r="A87" s="72" t="s">
        <v>181</v>
      </c>
      <c r="B87" s="60" t="s">
        <v>156</v>
      </c>
      <c r="C87" s="60" t="s">
        <v>173</v>
      </c>
      <c r="D87" s="60"/>
      <c r="E87" s="60"/>
      <c r="F87" s="60"/>
      <c r="G87" s="139">
        <f t="shared" ref="G87" si="21">+G88</f>
        <v>1906.71</v>
      </c>
      <c r="H87" s="165">
        <f t="shared" si="2"/>
        <v>-364.01</v>
      </c>
      <c r="I87" s="139">
        <f>+I88</f>
        <v>1542.7</v>
      </c>
    </row>
    <row r="88" spans="1:9">
      <c r="A88" s="72" t="s">
        <v>116</v>
      </c>
      <c r="B88" s="60" t="s">
        <v>156</v>
      </c>
      <c r="C88" s="60" t="s">
        <v>173</v>
      </c>
      <c r="D88" s="60" t="s">
        <v>168</v>
      </c>
      <c r="E88" s="60"/>
      <c r="F88" s="60"/>
      <c r="G88" s="139">
        <f t="shared" ref="G88" si="22">G90</f>
        <v>1906.71</v>
      </c>
      <c r="H88" s="165">
        <f t="shared" si="2"/>
        <v>-364.01</v>
      </c>
      <c r="I88" s="139">
        <f>I90</f>
        <v>1542.7</v>
      </c>
    </row>
    <row r="89" spans="1:9" ht="39.75" customHeight="1">
      <c r="A89" s="59" t="s">
        <v>329</v>
      </c>
      <c r="B89" s="60" t="s">
        <v>156</v>
      </c>
      <c r="C89" s="60" t="s">
        <v>173</v>
      </c>
      <c r="D89" s="60" t="s">
        <v>168</v>
      </c>
      <c r="E89" s="60"/>
      <c r="F89" s="60"/>
      <c r="G89" s="139">
        <f t="shared" ref="G89:G91" si="23">G90</f>
        <v>1906.71</v>
      </c>
      <c r="H89" s="165">
        <f t="shared" si="2"/>
        <v>-364.01</v>
      </c>
      <c r="I89" s="139">
        <f>I90</f>
        <v>1542.7</v>
      </c>
    </row>
    <row r="90" spans="1:9">
      <c r="A90" s="59" t="s">
        <v>226</v>
      </c>
      <c r="B90" s="60" t="s">
        <v>156</v>
      </c>
      <c r="C90" s="60" t="s">
        <v>173</v>
      </c>
      <c r="D90" s="60" t="s">
        <v>168</v>
      </c>
      <c r="E90" s="60" t="s">
        <v>261</v>
      </c>
      <c r="F90" s="60"/>
      <c r="G90" s="139">
        <f t="shared" si="23"/>
        <v>1906.71</v>
      </c>
      <c r="H90" s="165">
        <f t="shared" ref="H90:H97" si="24">I90-G90</f>
        <v>-364.01</v>
      </c>
      <c r="I90" s="139">
        <f>I91</f>
        <v>1542.7</v>
      </c>
    </row>
    <row r="91" spans="1:9" ht="25.5" hidden="1">
      <c r="A91" s="78" t="s">
        <v>227</v>
      </c>
      <c r="B91" s="60" t="s">
        <v>156</v>
      </c>
      <c r="C91" s="60" t="s">
        <v>173</v>
      </c>
      <c r="D91" s="60" t="s">
        <v>168</v>
      </c>
      <c r="E91" s="60" t="s">
        <v>260</v>
      </c>
      <c r="F91" s="60"/>
      <c r="G91" s="139">
        <f t="shared" si="23"/>
        <v>1906.71</v>
      </c>
      <c r="H91" s="165">
        <f t="shared" si="24"/>
        <v>-364.01</v>
      </c>
      <c r="I91" s="139">
        <f>I92</f>
        <v>1542.7</v>
      </c>
    </row>
    <row r="92" spans="1:9" ht="25.5">
      <c r="A92" s="79" t="s">
        <v>228</v>
      </c>
      <c r="B92" s="60" t="s">
        <v>156</v>
      </c>
      <c r="C92" s="60" t="s">
        <v>173</v>
      </c>
      <c r="D92" s="60" t="s">
        <v>168</v>
      </c>
      <c r="E92" s="60" t="s">
        <v>259</v>
      </c>
      <c r="F92" s="60"/>
      <c r="G92" s="139">
        <f t="shared" ref="G92" si="25">G93+G94</f>
        <v>1906.71</v>
      </c>
      <c r="H92" s="165">
        <f t="shared" si="24"/>
        <v>-364.01</v>
      </c>
      <c r="I92" s="139">
        <f>I93+I94</f>
        <v>1542.7</v>
      </c>
    </row>
    <row r="93" spans="1:9">
      <c r="A93" s="79" t="s">
        <v>202</v>
      </c>
      <c r="B93" s="60" t="s">
        <v>156</v>
      </c>
      <c r="C93" s="60" t="s">
        <v>173</v>
      </c>
      <c r="D93" s="60" t="s">
        <v>168</v>
      </c>
      <c r="E93" s="60" t="s">
        <v>259</v>
      </c>
      <c r="F93" s="80" t="s">
        <v>174</v>
      </c>
      <c r="G93" s="69">
        <v>1464.44</v>
      </c>
      <c r="H93" s="165">
        <f t="shared" si="24"/>
        <v>-396.44000000000005</v>
      </c>
      <c r="I93" s="139">
        <v>1068</v>
      </c>
    </row>
    <row r="94" spans="1:9" ht="38.25">
      <c r="A94" s="79" t="s">
        <v>222</v>
      </c>
      <c r="B94" s="60" t="s">
        <v>156</v>
      </c>
      <c r="C94" s="60" t="s">
        <v>173</v>
      </c>
      <c r="D94" s="60" t="s">
        <v>168</v>
      </c>
      <c r="E94" s="60" t="s">
        <v>259</v>
      </c>
      <c r="F94" s="80" t="s">
        <v>203</v>
      </c>
      <c r="G94" s="69">
        <v>442.27</v>
      </c>
      <c r="H94" s="165">
        <f t="shared" si="24"/>
        <v>32.430000000000007</v>
      </c>
      <c r="I94" s="139">
        <v>474.7</v>
      </c>
    </row>
    <row r="95" spans="1:9">
      <c r="A95" s="59" t="s">
        <v>182</v>
      </c>
      <c r="B95" s="60" t="s">
        <v>156</v>
      </c>
      <c r="C95" s="60" t="s">
        <v>183</v>
      </c>
      <c r="D95" s="60" t="s">
        <v>183</v>
      </c>
      <c r="E95" s="60" t="s">
        <v>264</v>
      </c>
      <c r="F95" s="60" t="s">
        <v>160</v>
      </c>
      <c r="G95" s="69">
        <v>311.58</v>
      </c>
      <c r="H95" s="165">
        <f t="shared" si="24"/>
        <v>-311.58</v>
      </c>
      <c r="I95" s="139">
        <v>0</v>
      </c>
    </row>
    <row r="96" spans="1:9">
      <c r="A96" s="59" t="s">
        <v>182</v>
      </c>
      <c r="B96" s="59"/>
      <c r="C96" s="60"/>
      <c r="D96" s="60"/>
      <c r="E96" s="60"/>
      <c r="F96" s="60"/>
      <c r="G96" s="69">
        <v>0</v>
      </c>
      <c r="H96" s="165">
        <f t="shared" si="24"/>
        <v>0</v>
      </c>
      <c r="I96" s="139"/>
    </row>
    <row r="97" spans="1:9">
      <c r="A97" s="202" t="s">
        <v>30</v>
      </c>
      <c r="B97" s="202"/>
      <c r="C97" s="202"/>
      <c r="D97" s="202"/>
      <c r="E97" s="202"/>
      <c r="F97" s="202"/>
      <c r="G97" s="69">
        <f>G8+G52+G65+G69+G78+G87+G58+G95</f>
        <v>10460.629999999999</v>
      </c>
      <c r="H97" s="165">
        <f t="shared" si="24"/>
        <v>265.73262000000068</v>
      </c>
      <c r="I97" s="69">
        <f>I8+I52+I58+I65+I69+I78+I87</f>
        <v>10726.36262</v>
      </c>
    </row>
    <row r="98" spans="1:9">
      <c r="H98" s="166"/>
    </row>
    <row r="104" spans="1:9">
      <c r="G104" s="85"/>
      <c r="H104" s="85"/>
      <c r="I104" s="86"/>
    </row>
  </sheetData>
  <mergeCells count="5">
    <mergeCell ref="F1:I1"/>
    <mergeCell ref="K2:L2"/>
    <mergeCell ref="A4:F4"/>
    <mergeCell ref="A97:F97"/>
    <mergeCell ref="F2:J2"/>
  </mergeCells>
  <pageMargins left="1.1417322834645669" right="0.19685039370078741" top="0.59055118110236227" bottom="0.27559055118110237" header="0.31496062992125984" footer="0.31496062992125984"/>
  <pageSetup paperSize="9" scale="73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8"/>
  <sheetViews>
    <sheetView view="pageBreakPreview" zoomScaleSheetLayoutView="100" workbookViewId="0">
      <selection activeCell="A4" sqref="A4:I4"/>
    </sheetView>
  </sheetViews>
  <sheetFormatPr defaultColWidth="36" defaultRowHeight="12.75"/>
  <cols>
    <col min="1" max="1" width="57.7109375" style="26" customWidth="1"/>
    <col min="2" max="2" width="9" style="26" hidden="1" customWidth="1"/>
    <col min="3" max="3" width="7.42578125" style="28" customWidth="1"/>
    <col min="4" max="4" width="6.7109375" style="28" customWidth="1"/>
    <col min="5" max="5" width="16.42578125" style="28" customWidth="1"/>
    <col min="6" max="6" width="8.85546875" style="28" customWidth="1"/>
    <col min="7" max="7" width="11.140625" style="84" hidden="1" customWidth="1"/>
    <col min="8" max="8" width="10.140625" style="29" hidden="1" customWidth="1"/>
    <col min="9" max="9" width="14.85546875" style="29" customWidth="1"/>
    <col min="10" max="250" width="9.140625" style="29" customWidth="1"/>
    <col min="251" max="251" width="3.5703125" style="29" customWidth="1"/>
    <col min="252" max="16384" width="36" style="29"/>
  </cols>
  <sheetData>
    <row r="1" spans="1:9" ht="12.75" customHeight="1">
      <c r="F1" s="199" t="s">
        <v>318</v>
      </c>
      <c r="G1" s="199"/>
      <c r="H1" s="199"/>
      <c r="I1" s="199"/>
    </row>
    <row r="2" spans="1:9" ht="89.25" customHeight="1">
      <c r="A2" s="22"/>
      <c r="B2" s="22"/>
      <c r="C2" s="22"/>
      <c r="E2" s="196" t="s">
        <v>344</v>
      </c>
      <c r="F2" s="196"/>
      <c r="G2" s="196"/>
      <c r="H2" s="196"/>
      <c r="I2" s="196"/>
    </row>
    <row r="3" spans="1:9" ht="16.5" customHeight="1">
      <c r="G3" s="64"/>
    </row>
    <row r="4" spans="1:9" s="31" customFormat="1" ht="93.75" customHeight="1">
      <c r="A4" s="201" t="s">
        <v>326</v>
      </c>
      <c r="B4" s="201"/>
      <c r="C4" s="201"/>
      <c r="D4" s="201"/>
      <c r="E4" s="201"/>
      <c r="F4" s="201"/>
      <c r="G4" s="201"/>
      <c r="H4" s="201"/>
      <c r="I4" s="201"/>
    </row>
    <row r="5" spans="1:9" s="30" customFormat="1" ht="15.75">
      <c r="A5" s="66"/>
      <c r="B5" s="66"/>
      <c r="C5" s="66"/>
      <c r="D5" s="66"/>
      <c r="E5" s="67"/>
      <c r="F5" s="68"/>
      <c r="I5" s="101" t="s">
        <v>231</v>
      </c>
    </row>
    <row r="6" spans="1:9" s="47" customFormat="1" ht="81.75" customHeight="1">
      <c r="A6" s="53" t="s">
        <v>61</v>
      </c>
      <c r="B6" s="70" t="s">
        <v>291</v>
      </c>
      <c r="C6" s="55" t="s">
        <v>151</v>
      </c>
      <c r="D6" s="55" t="s">
        <v>152</v>
      </c>
      <c r="E6" s="55" t="s">
        <v>153</v>
      </c>
      <c r="F6" s="55" t="s">
        <v>154</v>
      </c>
      <c r="G6" s="71" t="s">
        <v>266</v>
      </c>
      <c r="H6" s="71" t="s">
        <v>256</v>
      </c>
      <c r="I6" s="71" t="s">
        <v>255</v>
      </c>
    </row>
    <row r="7" spans="1:9" s="46" customFormat="1">
      <c r="A7" s="70">
        <v>1</v>
      </c>
      <c r="B7" s="70">
        <v>2</v>
      </c>
      <c r="C7" s="55" t="s">
        <v>62</v>
      </c>
      <c r="D7" s="55" t="s">
        <v>63</v>
      </c>
      <c r="E7" s="55" t="s">
        <v>64</v>
      </c>
      <c r="F7" s="55" t="s">
        <v>65</v>
      </c>
      <c r="G7" s="71"/>
      <c r="H7" s="71"/>
      <c r="I7" s="102">
        <v>7</v>
      </c>
    </row>
    <row r="8" spans="1:9" s="30" customFormat="1">
      <c r="A8" s="136" t="s">
        <v>155</v>
      </c>
      <c r="B8" s="137" t="s">
        <v>156</v>
      </c>
      <c r="C8" s="137" t="s">
        <v>157</v>
      </c>
      <c r="D8" s="137"/>
      <c r="E8" s="137"/>
      <c r="F8" s="138"/>
      <c r="G8" s="153">
        <f t="shared" ref="G8" si="0">G9+G24+G36+G17</f>
        <v>3352.33</v>
      </c>
      <c r="H8" s="165">
        <f>I8-G8</f>
        <v>477.06999999999971</v>
      </c>
      <c r="I8" s="153">
        <f>I9+I17+I24+I36+I39</f>
        <v>3829.3999999999996</v>
      </c>
    </row>
    <row r="9" spans="1:9" s="32" customFormat="1" ht="34.5" customHeight="1">
      <c r="A9" s="58" t="s">
        <v>158</v>
      </c>
      <c r="B9" s="55" t="s">
        <v>156</v>
      </c>
      <c r="C9" s="55" t="s">
        <v>157</v>
      </c>
      <c r="D9" s="55" t="s">
        <v>159</v>
      </c>
      <c r="E9" s="55"/>
      <c r="F9" s="56"/>
      <c r="G9" s="139">
        <f t="shared" ref="G9:G10" si="1">G10</f>
        <v>754.53</v>
      </c>
      <c r="H9" s="165">
        <f t="shared" ref="H9:H89" si="2">I9-G9</f>
        <v>-27.129999999999995</v>
      </c>
      <c r="I9" s="139">
        <f>I10</f>
        <v>727.4</v>
      </c>
    </row>
    <row r="10" spans="1:9" s="30" customFormat="1" ht="34.5" customHeight="1">
      <c r="A10" s="59" t="s">
        <v>334</v>
      </c>
      <c r="B10" s="60" t="s">
        <v>156</v>
      </c>
      <c r="C10" s="60" t="s">
        <v>157</v>
      </c>
      <c r="D10" s="60" t="s">
        <v>159</v>
      </c>
      <c r="E10" s="60" t="s">
        <v>197</v>
      </c>
      <c r="F10" s="60"/>
      <c r="G10" s="139">
        <f t="shared" si="1"/>
        <v>754.53</v>
      </c>
      <c r="H10" s="165">
        <f t="shared" si="2"/>
        <v>-27.129999999999995</v>
      </c>
      <c r="I10" s="139">
        <f>I11</f>
        <v>727.4</v>
      </c>
    </row>
    <row r="11" spans="1:9" s="30" customFormat="1" ht="17.25" customHeight="1">
      <c r="A11" s="59" t="s">
        <v>162</v>
      </c>
      <c r="B11" s="60" t="s">
        <v>156</v>
      </c>
      <c r="C11" s="60" t="s">
        <v>157</v>
      </c>
      <c r="D11" s="60" t="s">
        <v>159</v>
      </c>
      <c r="E11" s="60" t="s">
        <v>204</v>
      </c>
      <c r="F11" s="60"/>
      <c r="G11" s="139">
        <f t="shared" ref="G11" si="3">G13+G14+G16</f>
        <v>754.53</v>
      </c>
      <c r="H11" s="165">
        <f t="shared" si="2"/>
        <v>-27.129999999999995</v>
      </c>
      <c r="I11" s="139">
        <f>I13+I14+I16</f>
        <v>727.4</v>
      </c>
    </row>
    <row r="12" spans="1:9" s="30" customFormat="1" ht="25.5">
      <c r="A12" s="59" t="s">
        <v>336</v>
      </c>
      <c r="B12" s="60" t="s">
        <v>156</v>
      </c>
      <c r="C12" s="60" t="s">
        <v>157</v>
      </c>
      <c r="D12" s="60" t="s">
        <v>159</v>
      </c>
      <c r="E12" s="60" t="s">
        <v>205</v>
      </c>
      <c r="F12" s="60"/>
      <c r="G12" s="139">
        <f t="shared" ref="G12" si="4">G13+G14</f>
        <v>754.53</v>
      </c>
      <c r="H12" s="165">
        <f t="shared" si="2"/>
        <v>-27.129999999999995</v>
      </c>
      <c r="I12" s="139">
        <f>I13+I14</f>
        <v>727.4</v>
      </c>
    </row>
    <row r="13" spans="1:9" s="30" customFormat="1" ht="12.75" customHeight="1">
      <c r="A13" s="59" t="s">
        <v>206</v>
      </c>
      <c r="B13" s="60" t="s">
        <v>156</v>
      </c>
      <c r="C13" s="60" t="s">
        <v>157</v>
      </c>
      <c r="D13" s="60" t="s">
        <v>159</v>
      </c>
      <c r="E13" s="60" t="s">
        <v>205</v>
      </c>
      <c r="F13" s="60" t="s">
        <v>161</v>
      </c>
      <c r="G13" s="69">
        <v>579.51</v>
      </c>
      <c r="H13" s="165">
        <f t="shared" si="2"/>
        <v>-20.210000000000036</v>
      </c>
      <c r="I13" s="139">
        <v>559.29999999999995</v>
      </c>
    </row>
    <row r="14" spans="1:9" s="30" customFormat="1" ht="12.75" customHeight="1">
      <c r="A14" s="59" t="s">
        <v>207</v>
      </c>
      <c r="B14" s="60" t="s">
        <v>156</v>
      </c>
      <c r="C14" s="60" t="s">
        <v>157</v>
      </c>
      <c r="D14" s="60" t="s">
        <v>159</v>
      </c>
      <c r="E14" s="60" t="s">
        <v>205</v>
      </c>
      <c r="F14" s="60" t="s">
        <v>198</v>
      </c>
      <c r="G14" s="69">
        <v>175.02</v>
      </c>
      <c r="H14" s="165">
        <f t="shared" si="2"/>
        <v>-6.9200000000000159</v>
      </c>
      <c r="I14" s="139">
        <v>168.1</v>
      </c>
    </row>
    <row r="15" spans="1:9" s="30" customFormat="1" ht="25.5" hidden="1">
      <c r="A15" s="59" t="s">
        <v>337</v>
      </c>
      <c r="B15" s="60" t="s">
        <v>156</v>
      </c>
      <c r="C15" s="60" t="s">
        <v>157</v>
      </c>
      <c r="D15" s="60" t="s">
        <v>159</v>
      </c>
      <c r="E15" s="60" t="s">
        <v>246</v>
      </c>
      <c r="F15" s="60"/>
      <c r="G15" s="69"/>
      <c r="H15" s="165"/>
      <c r="I15" s="139">
        <f>I16</f>
        <v>0</v>
      </c>
    </row>
    <row r="16" spans="1:9" s="48" customFormat="1" ht="38.25" hidden="1" customHeight="1">
      <c r="A16" s="59" t="s">
        <v>211</v>
      </c>
      <c r="B16" s="60" t="s">
        <v>156</v>
      </c>
      <c r="C16" s="60" t="s">
        <v>157</v>
      </c>
      <c r="D16" s="60" t="s">
        <v>159</v>
      </c>
      <c r="E16" s="60" t="s">
        <v>246</v>
      </c>
      <c r="F16" s="60" t="s">
        <v>166</v>
      </c>
      <c r="G16" s="69">
        <v>0</v>
      </c>
      <c r="H16" s="165">
        <f t="shared" si="2"/>
        <v>0</v>
      </c>
      <c r="I16" s="139">
        <v>0</v>
      </c>
    </row>
    <row r="17" spans="1:9" s="48" customFormat="1" ht="42.75" customHeight="1">
      <c r="A17" s="73" t="s">
        <v>57</v>
      </c>
      <c r="B17" s="60" t="s">
        <v>156</v>
      </c>
      <c r="C17" s="74" t="s">
        <v>163</v>
      </c>
      <c r="D17" s="74"/>
      <c r="E17" s="74"/>
      <c r="F17" s="74"/>
      <c r="G17" s="139">
        <f t="shared" ref="G17:G18" si="5">G18</f>
        <v>754.53</v>
      </c>
      <c r="H17" s="165">
        <f t="shared" si="2"/>
        <v>-27.129999999999995</v>
      </c>
      <c r="I17" s="139">
        <f>I18</f>
        <v>727.4</v>
      </c>
    </row>
    <row r="18" spans="1:9" s="48" customFormat="1" ht="15" customHeight="1">
      <c r="A18" s="73" t="s">
        <v>335</v>
      </c>
      <c r="B18" s="60" t="s">
        <v>156</v>
      </c>
      <c r="C18" s="76" t="s">
        <v>157</v>
      </c>
      <c r="D18" s="76" t="s">
        <v>164</v>
      </c>
      <c r="E18" s="77" t="s">
        <v>295</v>
      </c>
      <c r="F18" s="61"/>
      <c r="G18" s="139">
        <f t="shared" si="5"/>
        <v>754.53</v>
      </c>
      <c r="H18" s="165">
        <f t="shared" si="2"/>
        <v>-27.129999999999995</v>
      </c>
      <c r="I18" s="139">
        <f>I19</f>
        <v>727.4</v>
      </c>
    </row>
    <row r="19" spans="1:9" s="48" customFormat="1" ht="27" customHeight="1">
      <c r="A19" s="75" t="s">
        <v>165</v>
      </c>
      <c r="B19" s="60" t="s">
        <v>156</v>
      </c>
      <c r="C19" s="76" t="s">
        <v>157</v>
      </c>
      <c r="D19" s="76" t="s">
        <v>164</v>
      </c>
      <c r="E19" s="77" t="s">
        <v>294</v>
      </c>
      <c r="F19" s="61"/>
      <c r="G19" s="139">
        <f t="shared" ref="G19" si="6">G20+G23</f>
        <v>754.53</v>
      </c>
      <c r="H19" s="165">
        <f t="shared" si="2"/>
        <v>-27.129999999999995</v>
      </c>
      <c r="I19" s="139">
        <f>I20+I23</f>
        <v>727.4</v>
      </c>
    </row>
    <row r="20" spans="1:9" s="48" customFormat="1" ht="13.5" customHeight="1">
      <c r="A20" s="75" t="s">
        <v>338</v>
      </c>
      <c r="B20" s="60" t="s">
        <v>156</v>
      </c>
      <c r="C20" s="76" t="s">
        <v>157</v>
      </c>
      <c r="D20" s="76" t="s">
        <v>164</v>
      </c>
      <c r="E20" s="77" t="s">
        <v>229</v>
      </c>
      <c r="F20" s="61"/>
      <c r="G20" s="139">
        <f t="shared" ref="G20" si="7">G21+G22</f>
        <v>754.53</v>
      </c>
      <c r="H20" s="165">
        <f t="shared" si="2"/>
        <v>-27.129999999999995</v>
      </c>
      <c r="I20" s="139">
        <f>I21+I22</f>
        <v>727.4</v>
      </c>
    </row>
    <row r="21" spans="1:9" s="48" customFormat="1" ht="20.25" customHeight="1">
      <c r="A21" s="75" t="s">
        <v>206</v>
      </c>
      <c r="B21" s="60" t="s">
        <v>156</v>
      </c>
      <c r="C21" s="76" t="s">
        <v>157</v>
      </c>
      <c r="D21" s="76" t="s">
        <v>164</v>
      </c>
      <c r="E21" s="77" t="s">
        <v>229</v>
      </c>
      <c r="F21" s="61" t="s">
        <v>161</v>
      </c>
      <c r="G21" s="69">
        <v>579.51</v>
      </c>
      <c r="H21" s="165">
        <f t="shared" si="2"/>
        <v>-20.210000000000036</v>
      </c>
      <c r="I21" s="139">
        <v>559.29999999999995</v>
      </c>
    </row>
    <row r="22" spans="1:9" s="48" customFormat="1" ht="18" customHeight="1">
      <c r="A22" s="75" t="s">
        <v>230</v>
      </c>
      <c r="B22" s="60" t="s">
        <v>156</v>
      </c>
      <c r="C22" s="76" t="s">
        <v>157</v>
      </c>
      <c r="D22" s="76" t="s">
        <v>164</v>
      </c>
      <c r="E22" s="77" t="s">
        <v>229</v>
      </c>
      <c r="F22" s="61" t="s">
        <v>198</v>
      </c>
      <c r="G22" s="69">
        <v>175.02</v>
      </c>
      <c r="H22" s="165">
        <f t="shared" si="2"/>
        <v>-6.9200000000000159</v>
      </c>
      <c r="I22" s="139">
        <v>168.1</v>
      </c>
    </row>
    <row r="23" spans="1:9" s="48" customFormat="1" ht="54" hidden="1" customHeight="1">
      <c r="A23" s="79" t="s">
        <v>175</v>
      </c>
      <c r="B23" s="60" t="s">
        <v>156</v>
      </c>
      <c r="C23" s="76" t="s">
        <v>157</v>
      </c>
      <c r="D23" s="76" t="s">
        <v>164</v>
      </c>
      <c r="E23" s="77" t="s">
        <v>247</v>
      </c>
      <c r="F23" s="61" t="s">
        <v>169</v>
      </c>
      <c r="G23" s="69">
        <v>0</v>
      </c>
      <c r="H23" s="165">
        <f t="shared" si="2"/>
        <v>0</v>
      </c>
      <c r="I23" s="139">
        <v>0</v>
      </c>
    </row>
    <row r="24" spans="1:9" ht="35.25" customHeight="1">
      <c r="A24" s="59" t="s">
        <v>56</v>
      </c>
      <c r="B24" s="60" t="s">
        <v>156</v>
      </c>
      <c r="C24" s="60" t="s">
        <v>157</v>
      </c>
      <c r="D24" s="60"/>
      <c r="E24" s="60"/>
      <c r="F24" s="60"/>
      <c r="G24" s="139">
        <f t="shared" ref="G24:G25" si="8">G25</f>
        <v>1838.27</v>
      </c>
      <c r="H24" s="165">
        <f t="shared" si="2"/>
        <v>76.329999999999927</v>
      </c>
      <c r="I24" s="139">
        <f>I25</f>
        <v>1914.6</v>
      </c>
    </row>
    <row r="25" spans="1:9" ht="25.5">
      <c r="A25" s="72" t="s">
        <v>208</v>
      </c>
      <c r="B25" s="60" t="s">
        <v>156</v>
      </c>
      <c r="C25" s="60" t="s">
        <v>157</v>
      </c>
      <c r="D25" s="60" t="s">
        <v>167</v>
      </c>
      <c r="E25" s="60" t="s">
        <v>209</v>
      </c>
      <c r="F25" s="60"/>
      <c r="G25" s="139">
        <f t="shared" si="8"/>
        <v>1838.27</v>
      </c>
      <c r="H25" s="165">
        <f t="shared" si="2"/>
        <v>76.329999999999927</v>
      </c>
      <c r="I25" s="139">
        <f>I26</f>
        <v>1914.6</v>
      </c>
    </row>
    <row r="26" spans="1:9" ht="51">
      <c r="A26" s="59" t="s">
        <v>341</v>
      </c>
      <c r="B26" s="60" t="s">
        <v>156</v>
      </c>
      <c r="C26" s="60" t="s">
        <v>157</v>
      </c>
      <c r="D26" s="60" t="s">
        <v>167</v>
      </c>
      <c r="E26" s="60" t="s">
        <v>199</v>
      </c>
      <c r="F26" s="60"/>
      <c r="G26" s="139">
        <f>G27+G30</f>
        <v>1838.27</v>
      </c>
      <c r="H26" s="165">
        <f t="shared" si="2"/>
        <v>76.329999999999927</v>
      </c>
      <c r="I26" s="139">
        <f>I27+I30</f>
        <v>1914.6</v>
      </c>
    </row>
    <row r="27" spans="1:9" ht="12.75" customHeight="1">
      <c r="A27" s="79" t="s">
        <v>339</v>
      </c>
      <c r="B27" s="60" t="s">
        <v>156</v>
      </c>
      <c r="C27" s="60" t="s">
        <v>157</v>
      </c>
      <c r="D27" s="60" t="s">
        <v>167</v>
      </c>
      <c r="E27" s="60" t="s">
        <v>200</v>
      </c>
      <c r="F27" s="60"/>
      <c r="G27" s="139">
        <f t="shared" ref="G27" si="9">G28+G29</f>
        <v>1838.27</v>
      </c>
      <c r="H27" s="165">
        <f t="shared" si="2"/>
        <v>76.329999999999927</v>
      </c>
      <c r="I27" s="139">
        <f>I28+I29</f>
        <v>1914.6</v>
      </c>
    </row>
    <row r="28" spans="1:9">
      <c r="A28" s="79" t="s">
        <v>206</v>
      </c>
      <c r="B28" s="60" t="s">
        <v>156</v>
      </c>
      <c r="C28" s="60" t="s">
        <v>157</v>
      </c>
      <c r="D28" s="60" t="s">
        <v>167</v>
      </c>
      <c r="E28" s="60" t="s">
        <v>200</v>
      </c>
      <c r="F28" s="80" t="s">
        <v>161</v>
      </c>
      <c r="G28" s="69">
        <v>1411.88</v>
      </c>
      <c r="H28" s="165">
        <f t="shared" si="2"/>
        <v>60.919999999999845</v>
      </c>
      <c r="I28" s="139">
        <v>1472.8</v>
      </c>
    </row>
    <row r="29" spans="1:9" ht="38.25">
      <c r="A29" s="79" t="s">
        <v>210</v>
      </c>
      <c r="B29" s="60" t="s">
        <v>156</v>
      </c>
      <c r="C29" s="60" t="s">
        <v>157</v>
      </c>
      <c r="D29" s="60" t="s">
        <v>167</v>
      </c>
      <c r="E29" s="60" t="s">
        <v>200</v>
      </c>
      <c r="F29" s="80" t="s">
        <v>198</v>
      </c>
      <c r="G29" s="69">
        <v>426.39</v>
      </c>
      <c r="H29" s="165">
        <f t="shared" si="2"/>
        <v>15.410000000000025</v>
      </c>
      <c r="I29" s="139">
        <v>441.8</v>
      </c>
    </row>
    <row r="30" spans="1:9" ht="25.5" hidden="1" customHeight="1">
      <c r="A30" s="79" t="s">
        <v>337</v>
      </c>
      <c r="B30" s="60" t="s">
        <v>156</v>
      </c>
      <c r="C30" s="60" t="s">
        <v>157</v>
      </c>
      <c r="D30" s="60" t="s">
        <v>167</v>
      </c>
      <c r="E30" s="60" t="s">
        <v>201</v>
      </c>
      <c r="F30" s="60"/>
      <c r="G30" s="139">
        <f>G31+G32+G33+G34+G35</f>
        <v>0</v>
      </c>
      <c r="H30" s="165">
        <f t="shared" si="2"/>
        <v>0</v>
      </c>
      <c r="I30" s="139">
        <f>I31+I32+I33+I34+I35</f>
        <v>0</v>
      </c>
    </row>
    <row r="31" spans="1:9" ht="25.5" hidden="1" customHeight="1">
      <c r="A31" s="79" t="s">
        <v>211</v>
      </c>
      <c r="B31" s="60" t="s">
        <v>156</v>
      </c>
      <c r="C31" s="60" t="s">
        <v>157</v>
      </c>
      <c r="D31" s="60" t="s">
        <v>167</v>
      </c>
      <c r="E31" s="60" t="s">
        <v>201</v>
      </c>
      <c r="F31" s="81" t="s">
        <v>248</v>
      </c>
      <c r="G31" s="69">
        <v>0</v>
      </c>
      <c r="H31" s="165">
        <f t="shared" si="2"/>
        <v>0</v>
      </c>
      <c r="I31" s="139">
        <v>0</v>
      </c>
    </row>
    <row r="32" spans="1:9" ht="76.5" hidden="1" customHeight="1">
      <c r="A32" s="79" t="s">
        <v>175</v>
      </c>
      <c r="B32" s="60" t="s">
        <v>156</v>
      </c>
      <c r="C32" s="60" t="s">
        <v>157</v>
      </c>
      <c r="D32" s="60" t="s">
        <v>167</v>
      </c>
      <c r="E32" s="60" t="s">
        <v>201</v>
      </c>
      <c r="F32" s="81">
        <v>244</v>
      </c>
      <c r="G32" s="69">
        <v>0</v>
      </c>
      <c r="H32" s="165">
        <f t="shared" si="2"/>
        <v>0</v>
      </c>
      <c r="I32" s="139">
        <v>0</v>
      </c>
    </row>
    <row r="33" spans="1:9" ht="12.75" hidden="1" customHeight="1">
      <c r="A33" s="79" t="s">
        <v>212</v>
      </c>
      <c r="B33" s="60" t="s">
        <v>156</v>
      </c>
      <c r="C33" s="60" t="s">
        <v>157</v>
      </c>
      <c r="D33" s="60" t="s">
        <v>167</v>
      </c>
      <c r="E33" s="60" t="s">
        <v>201</v>
      </c>
      <c r="F33" s="80" t="s">
        <v>213</v>
      </c>
      <c r="G33" s="69"/>
      <c r="H33" s="165">
        <f t="shared" si="2"/>
        <v>0</v>
      </c>
      <c r="I33" s="139">
        <v>0</v>
      </c>
    </row>
    <row r="34" spans="1:9" ht="12.75" hidden="1" customHeight="1">
      <c r="A34" s="79" t="s">
        <v>170</v>
      </c>
      <c r="B34" s="60" t="s">
        <v>156</v>
      </c>
      <c r="C34" s="60" t="s">
        <v>157</v>
      </c>
      <c r="D34" s="60" t="s">
        <v>167</v>
      </c>
      <c r="E34" s="60" t="s">
        <v>201</v>
      </c>
      <c r="F34" s="80" t="s">
        <v>171</v>
      </c>
      <c r="G34" s="69">
        <v>0</v>
      </c>
      <c r="H34" s="165">
        <f t="shared" si="2"/>
        <v>0</v>
      </c>
      <c r="I34" s="139">
        <v>0</v>
      </c>
    </row>
    <row r="35" spans="1:9" hidden="1">
      <c r="A35" s="79" t="s">
        <v>214</v>
      </c>
      <c r="B35" s="60" t="s">
        <v>156</v>
      </c>
      <c r="C35" s="60" t="s">
        <v>157</v>
      </c>
      <c r="D35" s="60" t="s">
        <v>167</v>
      </c>
      <c r="E35" s="60" t="s">
        <v>201</v>
      </c>
      <c r="F35" s="80" t="s">
        <v>172</v>
      </c>
      <c r="G35" s="69">
        <v>0</v>
      </c>
      <c r="H35" s="165">
        <f t="shared" si="2"/>
        <v>0</v>
      </c>
      <c r="I35" s="139">
        <v>0</v>
      </c>
    </row>
    <row r="36" spans="1:9">
      <c r="A36" s="72" t="s">
        <v>55</v>
      </c>
      <c r="B36" s="60" t="s">
        <v>156</v>
      </c>
      <c r="C36" s="60" t="s">
        <v>157</v>
      </c>
      <c r="D36" s="60" t="s">
        <v>173</v>
      </c>
      <c r="E36" s="60"/>
      <c r="F36" s="60"/>
      <c r="G36" s="139">
        <f t="shared" ref="G36:G37" si="10">G37</f>
        <v>5</v>
      </c>
      <c r="H36" s="165">
        <f t="shared" si="2"/>
        <v>0</v>
      </c>
      <c r="I36" s="139">
        <f>I37</f>
        <v>5</v>
      </c>
    </row>
    <row r="37" spans="1:9">
      <c r="A37" s="72" t="s">
        <v>292</v>
      </c>
      <c r="B37" s="60" t="s">
        <v>156</v>
      </c>
      <c r="C37" s="60" t="s">
        <v>157</v>
      </c>
      <c r="D37" s="60" t="s">
        <v>173</v>
      </c>
      <c r="E37" s="60" t="s">
        <v>263</v>
      </c>
      <c r="F37" s="60"/>
      <c r="G37" s="139">
        <f t="shared" si="10"/>
        <v>5</v>
      </c>
      <c r="H37" s="165">
        <f t="shared" si="2"/>
        <v>0</v>
      </c>
      <c r="I37" s="139">
        <f>I38</f>
        <v>5</v>
      </c>
    </row>
    <row r="38" spans="1:9">
      <c r="A38" s="82" t="s">
        <v>293</v>
      </c>
      <c r="B38" s="60" t="s">
        <v>156</v>
      </c>
      <c r="C38" s="60" t="s">
        <v>157</v>
      </c>
      <c r="D38" s="60" t="s">
        <v>173</v>
      </c>
      <c r="E38" s="60" t="s">
        <v>263</v>
      </c>
      <c r="F38" s="55" t="s">
        <v>257</v>
      </c>
      <c r="G38" s="69">
        <v>5</v>
      </c>
      <c r="H38" s="165">
        <f t="shared" si="2"/>
        <v>0</v>
      </c>
      <c r="I38" s="139">
        <v>5</v>
      </c>
    </row>
    <row r="39" spans="1:9">
      <c r="A39" s="168" t="s">
        <v>281</v>
      </c>
      <c r="B39" s="169" t="s">
        <v>156</v>
      </c>
      <c r="C39" s="169" t="s">
        <v>157</v>
      </c>
      <c r="D39" s="169" t="s">
        <v>283</v>
      </c>
      <c r="E39" s="169"/>
      <c r="F39" s="169"/>
      <c r="G39" s="69"/>
      <c r="H39" s="165">
        <f t="shared" si="2"/>
        <v>455</v>
      </c>
      <c r="I39" s="139">
        <f>I40</f>
        <v>455</v>
      </c>
    </row>
    <row r="40" spans="1:9" ht="25.5">
      <c r="A40" s="78" t="s">
        <v>208</v>
      </c>
      <c r="B40" s="60" t="s">
        <v>156</v>
      </c>
      <c r="C40" s="60" t="s">
        <v>157</v>
      </c>
      <c r="D40" s="60" t="s">
        <v>283</v>
      </c>
      <c r="E40" s="60" t="s">
        <v>284</v>
      </c>
      <c r="F40" s="169"/>
      <c r="G40" s="69"/>
      <c r="H40" s="165">
        <f t="shared" si="2"/>
        <v>455</v>
      </c>
      <c r="I40" s="139">
        <f>I42+I45+I46</f>
        <v>455</v>
      </c>
    </row>
    <row r="41" spans="1:9">
      <c r="A41" s="78" t="s">
        <v>296</v>
      </c>
      <c r="B41" s="60" t="s">
        <v>156</v>
      </c>
      <c r="C41" s="60" t="s">
        <v>157</v>
      </c>
      <c r="D41" s="60" t="s">
        <v>283</v>
      </c>
      <c r="E41" s="60" t="s">
        <v>297</v>
      </c>
      <c r="F41" s="169"/>
      <c r="G41" s="69"/>
      <c r="H41" s="165"/>
      <c r="I41" s="139">
        <f>I42+I46+I45</f>
        <v>455</v>
      </c>
    </row>
    <row r="42" spans="1:9" ht="12.75" customHeight="1">
      <c r="A42" s="79" t="s">
        <v>285</v>
      </c>
      <c r="B42" s="60" t="s">
        <v>156</v>
      </c>
      <c r="C42" s="60" t="s">
        <v>157</v>
      </c>
      <c r="D42" s="60" t="s">
        <v>283</v>
      </c>
      <c r="E42" s="60" t="s">
        <v>288</v>
      </c>
      <c r="F42" s="60"/>
      <c r="G42" s="69"/>
      <c r="H42" s="165">
        <f t="shared" si="2"/>
        <v>455</v>
      </c>
      <c r="I42" s="139">
        <f>I43+I44</f>
        <v>455</v>
      </c>
    </row>
    <row r="43" spans="1:9">
      <c r="A43" s="79" t="s">
        <v>206</v>
      </c>
      <c r="B43" s="60" t="s">
        <v>156</v>
      </c>
      <c r="C43" s="60" t="s">
        <v>157</v>
      </c>
      <c r="D43" s="60" t="s">
        <v>283</v>
      </c>
      <c r="E43" s="60" t="s">
        <v>288</v>
      </c>
      <c r="F43" s="60" t="s">
        <v>174</v>
      </c>
      <c r="G43" s="69"/>
      <c r="H43" s="165">
        <f t="shared" si="2"/>
        <v>349.5</v>
      </c>
      <c r="I43" s="139">
        <v>349.5</v>
      </c>
    </row>
    <row r="44" spans="1:9" ht="25.5">
      <c r="A44" s="79" t="s">
        <v>298</v>
      </c>
      <c r="B44" s="60" t="s">
        <v>156</v>
      </c>
      <c r="C44" s="60" t="s">
        <v>157</v>
      </c>
      <c r="D44" s="60" t="s">
        <v>283</v>
      </c>
      <c r="E44" s="60" t="s">
        <v>288</v>
      </c>
      <c r="F44" s="60" t="s">
        <v>203</v>
      </c>
      <c r="G44" s="69"/>
      <c r="H44" s="165">
        <f t="shared" si="2"/>
        <v>105.5</v>
      </c>
      <c r="I44" s="139">
        <v>105.5</v>
      </c>
    </row>
    <row r="45" spans="1:9">
      <c r="A45" s="72" t="s">
        <v>289</v>
      </c>
      <c r="B45" s="60" t="s">
        <v>156</v>
      </c>
      <c r="C45" s="60" t="s">
        <v>157</v>
      </c>
      <c r="D45" s="60" t="s">
        <v>283</v>
      </c>
      <c r="E45" s="60" t="s">
        <v>287</v>
      </c>
      <c r="F45" s="60" t="s">
        <v>248</v>
      </c>
      <c r="G45" s="57"/>
      <c r="H45" s="165">
        <f t="shared" si="2"/>
        <v>0</v>
      </c>
      <c r="I45" s="69">
        <v>0</v>
      </c>
    </row>
    <row r="46" spans="1:9">
      <c r="A46" s="78" t="s">
        <v>286</v>
      </c>
      <c r="B46" s="60" t="s">
        <v>156</v>
      </c>
      <c r="C46" s="60" t="s">
        <v>157</v>
      </c>
      <c r="D46" s="60" t="s">
        <v>283</v>
      </c>
      <c r="E46" s="60" t="s">
        <v>287</v>
      </c>
      <c r="F46" s="60"/>
      <c r="G46" s="69"/>
      <c r="H46" s="165">
        <f t="shared" si="2"/>
        <v>0</v>
      </c>
      <c r="I46" s="139">
        <f>I47+I49+I50+I48+I51</f>
        <v>0</v>
      </c>
    </row>
    <row r="47" spans="1:9" ht="25.5">
      <c r="A47" s="78" t="s">
        <v>175</v>
      </c>
      <c r="B47" s="60" t="s">
        <v>156</v>
      </c>
      <c r="C47" s="60" t="s">
        <v>157</v>
      </c>
      <c r="D47" s="60" t="s">
        <v>283</v>
      </c>
      <c r="E47" s="60" t="s">
        <v>287</v>
      </c>
      <c r="F47" s="60" t="s">
        <v>169</v>
      </c>
      <c r="G47" s="69"/>
      <c r="H47" s="165">
        <f t="shared" si="2"/>
        <v>0</v>
      </c>
      <c r="I47" s="139">
        <v>0</v>
      </c>
    </row>
    <row r="48" spans="1:9" ht="76.5" hidden="1">
      <c r="A48" s="79" t="s">
        <v>212</v>
      </c>
      <c r="B48" s="60" t="s">
        <v>156</v>
      </c>
      <c r="C48" s="60" t="s">
        <v>157</v>
      </c>
      <c r="D48" s="60" t="s">
        <v>283</v>
      </c>
      <c r="E48" s="60" t="s">
        <v>287</v>
      </c>
      <c r="F48" s="60" t="s">
        <v>213</v>
      </c>
      <c r="G48" s="71"/>
      <c r="H48" s="147"/>
      <c r="I48" s="179"/>
    </row>
    <row r="49" spans="1:9" hidden="1">
      <c r="A49" s="79" t="s">
        <v>170</v>
      </c>
      <c r="B49" s="60" t="s">
        <v>156</v>
      </c>
      <c r="C49" s="60" t="s">
        <v>157</v>
      </c>
      <c r="D49" s="60" t="s">
        <v>283</v>
      </c>
      <c r="E49" s="60" t="s">
        <v>287</v>
      </c>
      <c r="F49" s="60" t="s">
        <v>171</v>
      </c>
      <c r="G49" s="69"/>
      <c r="H49" s="165"/>
      <c r="I49" s="139"/>
    </row>
    <row r="50" spans="1:9" hidden="1">
      <c r="A50" s="79" t="s">
        <v>214</v>
      </c>
      <c r="B50" s="60" t="s">
        <v>156</v>
      </c>
      <c r="C50" s="60" t="s">
        <v>157</v>
      </c>
      <c r="D50" s="60" t="s">
        <v>283</v>
      </c>
      <c r="E50" s="60" t="s">
        <v>287</v>
      </c>
      <c r="F50" s="60" t="s">
        <v>172</v>
      </c>
      <c r="G50" s="69"/>
      <c r="H50" s="165"/>
      <c r="I50" s="139"/>
    </row>
    <row r="51" spans="1:9" hidden="1">
      <c r="A51" s="79" t="s">
        <v>321</v>
      </c>
      <c r="B51" s="60" t="s">
        <v>156</v>
      </c>
      <c r="C51" s="60" t="s">
        <v>157</v>
      </c>
      <c r="D51" s="60" t="s">
        <v>283</v>
      </c>
      <c r="E51" s="60" t="s">
        <v>287</v>
      </c>
      <c r="F51" s="60" t="s">
        <v>320</v>
      </c>
      <c r="G51" s="69"/>
      <c r="H51" s="165"/>
      <c r="I51" s="139"/>
    </row>
    <row r="52" spans="1:9" ht="25.5" hidden="1" customHeight="1">
      <c r="A52" s="72" t="s">
        <v>184</v>
      </c>
      <c r="B52" s="60" t="s">
        <v>156</v>
      </c>
      <c r="C52" s="60" t="s">
        <v>159</v>
      </c>
      <c r="D52" s="60"/>
      <c r="E52" s="60"/>
      <c r="F52" s="60"/>
      <c r="G52" s="139">
        <f t="shared" ref="G52:G53" si="11">G53</f>
        <v>192.9</v>
      </c>
      <c r="H52" s="165">
        <f t="shared" si="2"/>
        <v>17</v>
      </c>
      <c r="I52" s="139">
        <f>I53</f>
        <v>209.9</v>
      </c>
    </row>
    <row r="53" spans="1:9">
      <c r="A53" s="72" t="s">
        <v>70</v>
      </c>
      <c r="B53" s="60" t="s">
        <v>156</v>
      </c>
      <c r="C53" s="60" t="s">
        <v>159</v>
      </c>
      <c r="D53" s="60" t="s">
        <v>164</v>
      </c>
      <c r="E53" s="60"/>
      <c r="F53" s="60"/>
      <c r="G53" s="139">
        <f t="shared" si="11"/>
        <v>192.9</v>
      </c>
      <c r="H53" s="165">
        <f t="shared" si="2"/>
        <v>17</v>
      </c>
      <c r="I53" s="139">
        <f>I54</f>
        <v>209.9</v>
      </c>
    </row>
    <row r="54" spans="1:9" ht="29.25" customHeight="1">
      <c r="A54" s="82" t="s">
        <v>340</v>
      </c>
      <c r="B54" s="60" t="s">
        <v>156</v>
      </c>
      <c r="C54" s="60" t="s">
        <v>159</v>
      </c>
      <c r="D54" s="60" t="s">
        <v>164</v>
      </c>
      <c r="E54" s="60" t="s">
        <v>216</v>
      </c>
      <c r="F54" s="60"/>
      <c r="G54" s="139">
        <f t="shared" ref="G54" si="12">G55+G56+G57</f>
        <v>192.9</v>
      </c>
      <c r="H54" s="165">
        <f t="shared" si="2"/>
        <v>17</v>
      </c>
      <c r="I54" s="139">
        <f>I55+I56+I57</f>
        <v>209.9</v>
      </c>
    </row>
    <row r="55" spans="1:9" ht="12.75" customHeight="1">
      <c r="A55" s="79" t="s">
        <v>206</v>
      </c>
      <c r="B55" s="60" t="s">
        <v>156</v>
      </c>
      <c r="C55" s="60" t="s">
        <v>159</v>
      </c>
      <c r="D55" s="60" t="s">
        <v>164</v>
      </c>
      <c r="E55" s="60" t="s">
        <v>216</v>
      </c>
      <c r="F55" s="80" t="s">
        <v>161</v>
      </c>
      <c r="G55" s="69">
        <v>148.15</v>
      </c>
      <c r="H55" s="165">
        <f t="shared" si="2"/>
        <v>13.060000000000002</v>
      </c>
      <c r="I55" s="139">
        <v>161.21</v>
      </c>
    </row>
    <row r="56" spans="1:9" ht="38.25">
      <c r="A56" s="79" t="s">
        <v>210</v>
      </c>
      <c r="B56" s="60" t="s">
        <v>156</v>
      </c>
      <c r="C56" s="60" t="s">
        <v>159</v>
      </c>
      <c r="D56" s="60" t="s">
        <v>164</v>
      </c>
      <c r="E56" s="60" t="s">
        <v>216</v>
      </c>
      <c r="F56" s="80" t="s">
        <v>198</v>
      </c>
      <c r="G56" s="69">
        <v>44.75</v>
      </c>
      <c r="H56" s="165">
        <f t="shared" si="2"/>
        <v>3.9399999999999977</v>
      </c>
      <c r="I56" s="139">
        <v>48.69</v>
      </c>
    </row>
    <row r="57" spans="1:9" ht="25.5" hidden="1">
      <c r="A57" s="82" t="s">
        <v>175</v>
      </c>
      <c r="B57" s="60" t="s">
        <v>156</v>
      </c>
      <c r="C57" s="60" t="s">
        <v>159</v>
      </c>
      <c r="D57" s="60" t="s">
        <v>164</v>
      </c>
      <c r="E57" s="60" t="s">
        <v>216</v>
      </c>
      <c r="F57" s="60" t="s">
        <v>169</v>
      </c>
      <c r="G57" s="69"/>
      <c r="H57" s="165">
        <f t="shared" si="2"/>
        <v>0</v>
      </c>
      <c r="I57" s="139">
        <v>0</v>
      </c>
    </row>
    <row r="58" spans="1:9" ht="12.75" hidden="1" customHeight="1">
      <c r="A58" s="72" t="s">
        <v>250</v>
      </c>
      <c r="B58" s="60" t="s">
        <v>156</v>
      </c>
      <c r="C58" s="60" t="s">
        <v>164</v>
      </c>
      <c r="D58" s="60"/>
      <c r="E58" s="60"/>
      <c r="F58" s="60"/>
      <c r="G58" s="139">
        <f>G59</f>
        <v>0</v>
      </c>
      <c r="H58" s="165">
        <f t="shared" si="2"/>
        <v>5</v>
      </c>
      <c r="I58" s="139">
        <f>I59</f>
        <v>5</v>
      </c>
    </row>
    <row r="59" spans="1:9" ht="38.25">
      <c r="A59" s="72" t="s">
        <v>133</v>
      </c>
      <c r="B59" s="60" t="s">
        <v>156</v>
      </c>
      <c r="C59" s="60" t="s">
        <v>164</v>
      </c>
      <c r="D59" s="60" t="s">
        <v>249</v>
      </c>
      <c r="E59" s="60"/>
      <c r="F59" s="60"/>
      <c r="G59" s="139">
        <f>G60</f>
        <v>0</v>
      </c>
      <c r="H59" s="165">
        <f t="shared" si="2"/>
        <v>5</v>
      </c>
      <c r="I59" s="139">
        <f>I60</f>
        <v>5</v>
      </c>
    </row>
    <row r="60" spans="1:9" ht="12.75" customHeight="1">
      <c r="A60" s="78" t="s">
        <v>251</v>
      </c>
      <c r="B60" s="60" t="s">
        <v>156</v>
      </c>
      <c r="C60" s="60" t="s">
        <v>164</v>
      </c>
      <c r="D60" s="60" t="s">
        <v>249</v>
      </c>
      <c r="E60" s="60" t="s">
        <v>263</v>
      </c>
      <c r="F60" s="60"/>
      <c r="G60" s="139">
        <f>G61</f>
        <v>0</v>
      </c>
      <c r="H60" s="165">
        <f t="shared" si="2"/>
        <v>5</v>
      </c>
      <c r="I60" s="139">
        <f>I61</f>
        <v>5</v>
      </c>
    </row>
    <row r="61" spans="1:9" ht="25.5">
      <c r="A61" s="78" t="s">
        <v>175</v>
      </c>
      <c r="B61" s="60" t="s">
        <v>156</v>
      </c>
      <c r="C61" s="60" t="s">
        <v>164</v>
      </c>
      <c r="D61" s="60" t="s">
        <v>249</v>
      </c>
      <c r="E61" s="60" t="s">
        <v>263</v>
      </c>
      <c r="F61" s="60" t="s">
        <v>169</v>
      </c>
      <c r="G61" s="69">
        <v>0</v>
      </c>
      <c r="H61" s="165">
        <f t="shared" si="2"/>
        <v>5</v>
      </c>
      <c r="I61" s="139">
        <v>5</v>
      </c>
    </row>
    <row r="62" spans="1:9" hidden="1">
      <c r="A62" s="78" t="s">
        <v>307</v>
      </c>
      <c r="B62" s="60" t="s">
        <v>156</v>
      </c>
      <c r="C62" s="60" t="s">
        <v>164</v>
      </c>
      <c r="D62" s="60" t="s">
        <v>308</v>
      </c>
      <c r="E62" s="60"/>
      <c r="F62" s="60"/>
      <c r="G62" s="172"/>
      <c r="H62" s="69"/>
      <c r="I62" s="69">
        <f>I63</f>
        <v>0</v>
      </c>
    </row>
    <row r="63" spans="1:9" ht="25.5" hidden="1">
      <c r="A63" s="78" t="s">
        <v>309</v>
      </c>
      <c r="B63" s="60" t="s">
        <v>156</v>
      </c>
      <c r="C63" s="60" t="s">
        <v>164</v>
      </c>
      <c r="D63" s="60" t="s">
        <v>308</v>
      </c>
      <c r="E63" s="60" t="s">
        <v>263</v>
      </c>
      <c r="F63" s="60"/>
      <c r="G63" s="172"/>
      <c r="H63" s="69"/>
      <c r="I63" s="69">
        <f>I64</f>
        <v>0</v>
      </c>
    </row>
    <row r="64" spans="1:9" ht="12.75" hidden="1" customHeight="1">
      <c r="A64" s="78" t="s">
        <v>310</v>
      </c>
      <c r="B64" s="60" t="s">
        <v>156</v>
      </c>
      <c r="C64" s="60" t="s">
        <v>164</v>
      </c>
      <c r="D64" s="60" t="s">
        <v>308</v>
      </c>
      <c r="E64" s="60" t="s">
        <v>263</v>
      </c>
      <c r="F64" s="60" t="s">
        <v>169</v>
      </c>
      <c r="G64" s="172"/>
      <c r="H64" s="69"/>
      <c r="I64" s="69"/>
    </row>
    <row r="65" spans="1:9" ht="12.75" hidden="1" customHeight="1">
      <c r="A65" s="72" t="s">
        <v>45</v>
      </c>
      <c r="B65" s="60" t="s">
        <v>156</v>
      </c>
      <c r="C65" s="60" t="s">
        <v>168</v>
      </c>
      <c r="D65" s="60"/>
      <c r="E65" s="60"/>
      <c r="F65" s="60"/>
      <c r="G65" s="139">
        <f t="shared" ref="G65:G67" si="13">G66</f>
        <v>5</v>
      </c>
      <c r="H65" s="165">
        <f t="shared" si="2"/>
        <v>-5</v>
      </c>
      <c r="I65" s="139">
        <f>I66</f>
        <v>0</v>
      </c>
    </row>
    <row r="66" spans="1:9" ht="12.75" hidden="1" customHeight="1">
      <c r="A66" s="72" t="s">
        <v>45</v>
      </c>
      <c r="B66" s="60" t="s">
        <v>156</v>
      </c>
      <c r="C66" s="60" t="s">
        <v>168</v>
      </c>
      <c r="D66" s="60" t="s">
        <v>164</v>
      </c>
      <c r="E66" s="60"/>
      <c r="F66" s="60"/>
      <c r="G66" s="139">
        <f t="shared" si="13"/>
        <v>5</v>
      </c>
      <c r="H66" s="165">
        <f t="shared" si="2"/>
        <v>-5</v>
      </c>
      <c r="I66" s="139">
        <f>I67</f>
        <v>0</v>
      </c>
    </row>
    <row r="67" spans="1:9" ht="12.75" hidden="1" customHeight="1">
      <c r="A67" s="78" t="s">
        <v>218</v>
      </c>
      <c r="B67" s="60" t="s">
        <v>156</v>
      </c>
      <c r="C67" s="60" t="s">
        <v>168</v>
      </c>
      <c r="D67" s="60" t="s">
        <v>164</v>
      </c>
      <c r="E67" s="60" t="s">
        <v>262</v>
      </c>
      <c r="F67" s="60"/>
      <c r="G67" s="139">
        <f t="shared" si="13"/>
        <v>5</v>
      </c>
      <c r="H67" s="165">
        <f t="shared" si="2"/>
        <v>-5</v>
      </c>
      <c r="I67" s="139"/>
    </row>
    <row r="68" spans="1:9" ht="12.75" hidden="1" customHeight="1">
      <c r="A68" s="78" t="s">
        <v>175</v>
      </c>
      <c r="B68" s="60" t="s">
        <v>156</v>
      </c>
      <c r="C68" s="60" t="s">
        <v>168</v>
      </c>
      <c r="D68" s="60" t="s">
        <v>164</v>
      </c>
      <c r="E68" s="60" t="s">
        <v>262</v>
      </c>
      <c r="F68" s="60" t="s">
        <v>169</v>
      </c>
      <c r="G68" s="69">
        <v>5</v>
      </c>
      <c r="H68" s="165">
        <f t="shared" si="2"/>
        <v>-5</v>
      </c>
      <c r="I68" s="139"/>
    </row>
    <row r="69" spans="1:9" ht="12.75" customHeight="1">
      <c r="A69" s="72" t="s">
        <v>177</v>
      </c>
      <c r="B69" s="60" t="s">
        <v>156</v>
      </c>
      <c r="C69" s="60" t="s">
        <v>176</v>
      </c>
      <c r="D69" s="60"/>
      <c r="E69" s="60"/>
      <c r="F69" s="60"/>
      <c r="G69" s="139">
        <f t="shared" ref="G69:G71" si="14">G70</f>
        <v>423.97</v>
      </c>
      <c r="H69" s="165">
        <f t="shared" si="2"/>
        <v>-146.55000000000007</v>
      </c>
      <c r="I69" s="139">
        <f>I70</f>
        <v>277.41999999999996</v>
      </c>
    </row>
    <row r="70" spans="1:9" ht="15" customHeight="1">
      <c r="A70" s="72" t="s">
        <v>39</v>
      </c>
      <c r="B70" s="60" t="s">
        <v>156</v>
      </c>
      <c r="C70" s="60" t="s">
        <v>176</v>
      </c>
      <c r="D70" s="60" t="s">
        <v>176</v>
      </c>
      <c r="E70" s="60"/>
      <c r="F70" s="60"/>
      <c r="G70" s="139">
        <f t="shared" si="14"/>
        <v>423.97</v>
      </c>
      <c r="H70" s="165">
        <f t="shared" si="2"/>
        <v>-146.55000000000007</v>
      </c>
      <c r="I70" s="139">
        <f>I71</f>
        <v>277.41999999999996</v>
      </c>
    </row>
    <row r="71" spans="1:9">
      <c r="A71" s="78" t="s">
        <v>219</v>
      </c>
      <c r="B71" s="60" t="s">
        <v>156</v>
      </c>
      <c r="C71" s="60" t="s">
        <v>176</v>
      </c>
      <c r="D71" s="60" t="s">
        <v>176</v>
      </c>
      <c r="E71" s="60" t="s">
        <v>261</v>
      </c>
      <c r="F71" s="60"/>
      <c r="G71" s="139">
        <f t="shared" si="14"/>
        <v>423.97</v>
      </c>
      <c r="H71" s="165">
        <f t="shared" si="2"/>
        <v>-146.55000000000007</v>
      </c>
      <c r="I71" s="139">
        <f>I72</f>
        <v>277.41999999999996</v>
      </c>
    </row>
    <row r="72" spans="1:9" ht="25.5">
      <c r="A72" s="78" t="s">
        <v>220</v>
      </c>
      <c r="B72" s="60" t="s">
        <v>156</v>
      </c>
      <c r="C72" s="60" t="s">
        <v>176</v>
      </c>
      <c r="D72" s="60" t="s">
        <v>176</v>
      </c>
      <c r="E72" s="60" t="s">
        <v>260</v>
      </c>
      <c r="F72" s="60"/>
      <c r="G72" s="139">
        <f t="shared" ref="G72" si="15">G73+G76</f>
        <v>423.97</v>
      </c>
      <c r="H72" s="165">
        <f t="shared" si="2"/>
        <v>-146.55000000000007</v>
      </c>
      <c r="I72" s="139">
        <f>I73+I76</f>
        <v>277.41999999999996</v>
      </c>
    </row>
    <row r="73" spans="1:9" ht="12.75" customHeight="1">
      <c r="A73" s="79" t="s">
        <v>221</v>
      </c>
      <c r="B73" s="60" t="s">
        <v>156</v>
      </c>
      <c r="C73" s="60" t="s">
        <v>176</v>
      </c>
      <c r="D73" s="60" t="s">
        <v>176</v>
      </c>
      <c r="E73" s="60" t="s">
        <v>259</v>
      </c>
      <c r="F73" s="60"/>
      <c r="G73" s="139">
        <f t="shared" ref="G73" si="16">G74+G75</f>
        <v>423.97</v>
      </c>
      <c r="H73" s="165">
        <f t="shared" si="2"/>
        <v>-196.55000000000004</v>
      </c>
      <c r="I73" s="139">
        <f>I74+I75</f>
        <v>227.42</v>
      </c>
    </row>
    <row r="74" spans="1:9" ht="12.75" customHeight="1">
      <c r="A74" s="79" t="s">
        <v>202</v>
      </c>
      <c r="B74" s="60" t="s">
        <v>156</v>
      </c>
      <c r="C74" s="60" t="s">
        <v>176</v>
      </c>
      <c r="D74" s="60" t="s">
        <v>176</v>
      </c>
      <c r="E74" s="60" t="s">
        <v>259</v>
      </c>
      <c r="F74" s="80" t="s">
        <v>174</v>
      </c>
      <c r="G74" s="69">
        <v>325.63</v>
      </c>
      <c r="H74" s="165">
        <f t="shared" si="2"/>
        <v>-150.96</v>
      </c>
      <c r="I74" s="139">
        <v>174.67</v>
      </c>
    </row>
    <row r="75" spans="1:9" ht="12.75" customHeight="1">
      <c r="A75" s="79" t="s">
        <v>222</v>
      </c>
      <c r="B75" s="60" t="s">
        <v>156</v>
      </c>
      <c r="C75" s="60" t="s">
        <v>176</v>
      </c>
      <c r="D75" s="60" t="s">
        <v>176</v>
      </c>
      <c r="E75" s="60" t="s">
        <v>259</v>
      </c>
      <c r="F75" s="80" t="s">
        <v>203</v>
      </c>
      <c r="G75" s="69">
        <v>98.34</v>
      </c>
      <c r="H75" s="165">
        <f t="shared" si="2"/>
        <v>-45.59</v>
      </c>
      <c r="I75" s="139">
        <v>52.75</v>
      </c>
    </row>
    <row r="76" spans="1:9" ht="38.25" customHeight="1">
      <c r="A76" s="78" t="s">
        <v>223</v>
      </c>
      <c r="B76" s="60" t="s">
        <v>156</v>
      </c>
      <c r="C76" s="60" t="s">
        <v>176</v>
      </c>
      <c r="D76" s="60" t="s">
        <v>176</v>
      </c>
      <c r="E76" s="60" t="s">
        <v>258</v>
      </c>
      <c r="F76" s="60"/>
      <c r="G76" s="139">
        <f>G77</f>
        <v>0</v>
      </c>
      <c r="H76" s="165">
        <f t="shared" si="2"/>
        <v>50</v>
      </c>
      <c r="I76" s="139">
        <f>I77</f>
        <v>50</v>
      </c>
    </row>
    <row r="77" spans="1:9" ht="12.75" customHeight="1">
      <c r="A77" s="78" t="s">
        <v>175</v>
      </c>
      <c r="B77" s="60" t="s">
        <v>156</v>
      </c>
      <c r="C77" s="60" t="s">
        <v>176</v>
      </c>
      <c r="D77" s="60" t="s">
        <v>176</v>
      </c>
      <c r="E77" s="60" t="s">
        <v>258</v>
      </c>
      <c r="F77" s="60" t="s">
        <v>169</v>
      </c>
      <c r="G77" s="69">
        <v>0</v>
      </c>
      <c r="H77" s="165">
        <f t="shared" si="2"/>
        <v>50</v>
      </c>
      <c r="I77" s="139">
        <v>50</v>
      </c>
    </row>
    <row r="78" spans="1:9" ht="18" customHeight="1">
      <c r="A78" s="72" t="s">
        <v>179</v>
      </c>
      <c r="B78" s="60" t="s">
        <v>156</v>
      </c>
      <c r="C78" s="60" t="s">
        <v>178</v>
      </c>
      <c r="D78" s="60"/>
      <c r="E78" s="60"/>
      <c r="F78" s="60"/>
      <c r="G78" s="139">
        <f t="shared" ref="G78:G80" si="17">G79</f>
        <v>4268.1399999999994</v>
      </c>
      <c r="H78" s="165">
        <f t="shared" si="2"/>
        <v>593.80262000000039</v>
      </c>
      <c r="I78" s="139">
        <f>I79</f>
        <v>4861.9426199999998</v>
      </c>
    </row>
    <row r="79" spans="1:9">
      <c r="A79" s="72" t="s">
        <v>180</v>
      </c>
      <c r="B79" s="60" t="s">
        <v>156</v>
      </c>
      <c r="C79" s="60" t="s">
        <v>178</v>
      </c>
      <c r="D79" s="60" t="s">
        <v>157</v>
      </c>
      <c r="E79" s="60"/>
      <c r="F79" s="60"/>
      <c r="G79" s="139">
        <f t="shared" si="17"/>
        <v>4268.1399999999994</v>
      </c>
      <c r="H79" s="165">
        <f t="shared" si="2"/>
        <v>593.80262000000039</v>
      </c>
      <c r="I79" s="139">
        <f>I80</f>
        <v>4861.9426199999998</v>
      </c>
    </row>
    <row r="80" spans="1:9">
      <c r="A80" s="78" t="s">
        <v>224</v>
      </c>
      <c r="B80" s="60" t="s">
        <v>156</v>
      </c>
      <c r="C80" s="60" t="s">
        <v>178</v>
      </c>
      <c r="D80" s="60" t="s">
        <v>157</v>
      </c>
      <c r="E80" s="60" t="s">
        <v>261</v>
      </c>
      <c r="F80" s="60"/>
      <c r="G80" s="139">
        <f t="shared" si="17"/>
        <v>4268.1399999999994</v>
      </c>
      <c r="H80" s="165">
        <f t="shared" si="2"/>
        <v>593.80262000000039</v>
      </c>
      <c r="I80" s="139">
        <f>I81</f>
        <v>4861.9426199999998</v>
      </c>
    </row>
    <row r="81" spans="1:9" ht="19.5" customHeight="1">
      <c r="A81" s="78" t="s">
        <v>244</v>
      </c>
      <c r="B81" s="60" t="s">
        <v>156</v>
      </c>
      <c r="C81" s="60" t="s">
        <v>178</v>
      </c>
      <c r="D81" s="60" t="s">
        <v>157</v>
      </c>
      <c r="E81" s="60" t="s">
        <v>259</v>
      </c>
      <c r="F81" s="60"/>
      <c r="G81" s="139">
        <f t="shared" ref="G81" si="18">G82+G85</f>
        <v>4268.1399999999994</v>
      </c>
      <c r="H81" s="165">
        <f t="shared" si="2"/>
        <v>593.80262000000039</v>
      </c>
      <c r="I81" s="139">
        <f>I82+I85</f>
        <v>4861.9426199999998</v>
      </c>
    </row>
    <row r="82" spans="1:9">
      <c r="A82" s="79" t="s">
        <v>245</v>
      </c>
      <c r="B82" s="60" t="s">
        <v>156</v>
      </c>
      <c r="C82" s="60" t="s">
        <v>178</v>
      </c>
      <c r="D82" s="60" t="s">
        <v>157</v>
      </c>
      <c r="E82" s="60" t="s">
        <v>259</v>
      </c>
      <c r="F82" s="60"/>
      <c r="G82" s="139">
        <f t="shared" ref="G82" si="19">G83+G84</f>
        <v>4183.4799999999996</v>
      </c>
      <c r="H82" s="165">
        <f t="shared" si="2"/>
        <v>251</v>
      </c>
      <c r="I82" s="139">
        <f>I83+I84</f>
        <v>4434.4799999999996</v>
      </c>
    </row>
    <row r="83" spans="1:9" ht="25.5" customHeight="1">
      <c r="A83" s="79" t="s">
        <v>202</v>
      </c>
      <c r="B83" s="60" t="s">
        <v>156</v>
      </c>
      <c r="C83" s="60" t="s">
        <v>178</v>
      </c>
      <c r="D83" s="60" t="s">
        <v>157</v>
      </c>
      <c r="E83" s="60" t="s">
        <v>259</v>
      </c>
      <c r="F83" s="60" t="s">
        <v>174</v>
      </c>
      <c r="G83" s="69">
        <v>3213.12</v>
      </c>
      <c r="H83" s="165">
        <f t="shared" si="2"/>
        <v>192.7800000000002</v>
      </c>
      <c r="I83" s="139">
        <v>3405.9</v>
      </c>
    </row>
    <row r="84" spans="1:9" ht="38.25">
      <c r="A84" s="79" t="s">
        <v>222</v>
      </c>
      <c r="B84" s="60" t="s">
        <v>156</v>
      </c>
      <c r="C84" s="60" t="s">
        <v>178</v>
      </c>
      <c r="D84" s="60" t="s">
        <v>157</v>
      </c>
      <c r="E84" s="60" t="s">
        <v>259</v>
      </c>
      <c r="F84" s="60" t="s">
        <v>203</v>
      </c>
      <c r="G84" s="69">
        <v>970.36</v>
      </c>
      <c r="H84" s="165">
        <f t="shared" si="2"/>
        <v>58.219999999999914</v>
      </c>
      <c r="I84" s="139">
        <v>1028.58</v>
      </c>
    </row>
    <row r="85" spans="1:9">
      <c r="A85" s="78" t="s">
        <v>225</v>
      </c>
      <c r="B85" s="60" t="s">
        <v>156</v>
      </c>
      <c r="C85" s="60" t="s">
        <v>178</v>
      </c>
      <c r="D85" s="60" t="s">
        <v>157</v>
      </c>
      <c r="E85" s="60" t="s">
        <v>258</v>
      </c>
      <c r="F85" s="60"/>
      <c r="G85" s="139">
        <f t="shared" ref="G85" si="20">G86</f>
        <v>84.66</v>
      </c>
      <c r="H85" s="165">
        <f t="shared" si="2"/>
        <v>342.80261999999993</v>
      </c>
      <c r="I85" s="139">
        <f>I86</f>
        <v>427.46261999999996</v>
      </c>
    </row>
    <row r="86" spans="1:9" ht="25.5">
      <c r="A86" s="78" t="s">
        <v>175</v>
      </c>
      <c r="B86" s="60" t="s">
        <v>156</v>
      </c>
      <c r="C86" s="60" t="s">
        <v>178</v>
      </c>
      <c r="D86" s="60" t="s">
        <v>157</v>
      </c>
      <c r="E86" s="60" t="s">
        <v>258</v>
      </c>
      <c r="F86" s="60" t="s">
        <v>169</v>
      </c>
      <c r="G86" s="69">
        <v>84.66</v>
      </c>
      <c r="H86" s="165">
        <f t="shared" si="2"/>
        <v>342.80261999999993</v>
      </c>
      <c r="I86" s="139">
        <f>427.38262+0.08</f>
        <v>427.46261999999996</v>
      </c>
    </row>
    <row r="87" spans="1:9">
      <c r="A87" s="72" t="s">
        <v>181</v>
      </c>
      <c r="B87" s="60" t="s">
        <v>156</v>
      </c>
      <c r="C87" s="60" t="s">
        <v>173</v>
      </c>
      <c r="D87" s="60"/>
      <c r="E87" s="60"/>
      <c r="F87" s="60"/>
      <c r="G87" s="139">
        <f t="shared" ref="G87" si="21">+G88</f>
        <v>1906.71</v>
      </c>
      <c r="H87" s="165">
        <f t="shared" si="2"/>
        <v>-364.01</v>
      </c>
      <c r="I87" s="139">
        <f>+I88</f>
        <v>1542.7</v>
      </c>
    </row>
    <row r="88" spans="1:9">
      <c r="A88" s="72" t="s">
        <v>116</v>
      </c>
      <c r="B88" s="60" t="s">
        <v>156</v>
      </c>
      <c r="C88" s="60" t="s">
        <v>173</v>
      </c>
      <c r="D88" s="60" t="s">
        <v>168</v>
      </c>
      <c r="E88" s="60"/>
      <c r="F88" s="60"/>
      <c r="G88" s="139">
        <f t="shared" ref="G88" si="22">G90</f>
        <v>1906.71</v>
      </c>
      <c r="H88" s="165">
        <f t="shared" si="2"/>
        <v>-364.01</v>
      </c>
      <c r="I88" s="139">
        <f>I90</f>
        <v>1542.7</v>
      </c>
    </row>
    <row r="89" spans="1:9" ht="38.25" customHeight="1">
      <c r="A89" s="59" t="s">
        <v>329</v>
      </c>
      <c r="B89" s="60" t="s">
        <v>156</v>
      </c>
      <c r="C89" s="60" t="s">
        <v>173</v>
      </c>
      <c r="D89" s="60" t="s">
        <v>168</v>
      </c>
      <c r="E89" s="60"/>
      <c r="F89" s="60"/>
      <c r="G89" s="139">
        <f t="shared" ref="G89:G91" si="23">G90</f>
        <v>1906.71</v>
      </c>
      <c r="H89" s="165">
        <f t="shared" si="2"/>
        <v>-364.01</v>
      </c>
      <c r="I89" s="139">
        <f>I90</f>
        <v>1542.7</v>
      </c>
    </row>
    <row r="90" spans="1:9">
      <c r="A90" s="59" t="s">
        <v>226</v>
      </c>
      <c r="B90" s="60" t="s">
        <v>156</v>
      </c>
      <c r="C90" s="60" t="s">
        <v>173</v>
      </c>
      <c r="D90" s="60" t="s">
        <v>168</v>
      </c>
      <c r="E90" s="60" t="s">
        <v>261</v>
      </c>
      <c r="F90" s="60"/>
      <c r="G90" s="139">
        <f t="shared" si="23"/>
        <v>1906.71</v>
      </c>
      <c r="H90" s="165">
        <f t="shared" ref="H90:H97" si="24">I90-G90</f>
        <v>-364.01</v>
      </c>
      <c r="I90" s="139">
        <f>I91</f>
        <v>1542.7</v>
      </c>
    </row>
    <row r="91" spans="1:9" ht="25.5">
      <c r="A91" s="78" t="s">
        <v>227</v>
      </c>
      <c r="B91" s="60" t="s">
        <v>156</v>
      </c>
      <c r="C91" s="60" t="s">
        <v>173</v>
      </c>
      <c r="D91" s="60" t="s">
        <v>168</v>
      </c>
      <c r="E91" s="60" t="s">
        <v>260</v>
      </c>
      <c r="F91" s="60"/>
      <c r="G91" s="139">
        <f t="shared" si="23"/>
        <v>1906.71</v>
      </c>
      <c r="H91" s="165">
        <f t="shared" si="24"/>
        <v>-364.01</v>
      </c>
      <c r="I91" s="139">
        <f>I92</f>
        <v>1542.7</v>
      </c>
    </row>
    <row r="92" spans="1:9" ht="25.5">
      <c r="A92" s="79" t="s">
        <v>228</v>
      </c>
      <c r="B92" s="60" t="s">
        <v>156</v>
      </c>
      <c r="C92" s="60" t="s">
        <v>173</v>
      </c>
      <c r="D92" s="60" t="s">
        <v>168</v>
      </c>
      <c r="E92" s="60" t="s">
        <v>259</v>
      </c>
      <c r="F92" s="60"/>
      <c r="G92" s="139">
        <f t="shared" ref="G92" si="25">G93+G94</f>
        <v>1906.71</v>
      </c>
      <c r="H92" s="165">
        <f t="shared" si="24"/>
        <v>-364.01</v>
      </c>
      <c r="I92" s="139">
        <f>I93+I94</f>
        <v>1542.7</v>
      </c>
    </row>
    <row r="93" spans="1:9">
      <c r="A93" s="79" t="s">
        <v>202</v>
      </c>
      <c r="B93" s="60" t="s">
        <v>156</v>
      </c>
      <c r="C93" s="60" t="s">
        <v>173</v>
      </c>
      <c r="D93" s="60" t="s">
        <v>168</v>
      </c>
      <c r="E93" s="60" t="s">
        <v>259</v>
      </c>
      <c r="F93" s="80" t="s">
        <v>174</v>
      </c>
      <c r="G93" s="69">
        <v>1464.44</v>
      </c>
      <c r="H93" s="165">
        <f t="shared" si="24"/>
        <v>-396.44000000000005</v>
      </c>
      <c r="I93" s="139">
        <v>1068</v>
      </c>
    </row>
    <row r="94" spans="1:9" ht="38.25">
      <c r="A94" s="79" t="s">
        <v>222</v>
      </c>
      <c r="B94" s="60" t="s">
        <v>156</v>
      </c>
      <c r="C94" s="60" t="s">
        <v>173</v>
      </c>
      <c r="D94" s="60" t="s">
        <v>168</v>
      </c>
      <c r="E94" s="60" t="s">
        <v>259</v>
      </c>
      <c r="F94" s="80" t="s">
        <v>203</v>
      </c>
      <c r="G94" s="69">
        <v>442.27</v>
      </c>
      <c r="H94" s="165">
        <f t="shared" si="24"/>
        <v>32.430000000000007</v>
      </c>
      <c r="I94" s="139">
        <v>474.7</v>
      </c>
    </row>
    <row r="95" spans="1:9">
      <c r="A95" s="59" t="s">
        <v>182</v>
      </c>
      <c r="B95" s="60" t="s">
        <v>156</v>
      </c>
      <c r="C95" s="60" t="s">
        <v>183</v>
      </c>
      <c r="D95" s="60" t="s">
        <v>183</v>
      </c>
      <c r="E95" s="60" t="s">
        <v>264</v>
      </c>
      <c r="F95" s="60" t="s">
        <v>160</v>
      </c>
      <c r="G95" s="69">
        <v>311.58</v>
      </c>
      <c r="H95" s="165">
        <f t="shared" si="24"/>
        <v>-311.58</v>
      </c>
      <c r="I95" s="139">
        <v>0</v>
      </c>
    </row>
    <row r="96" spans="1:9">
      <c r="A96" s="59" t="s">
        <v>182</v>
      </c>
      <c r="B96" s="59"/>
      <c r="C96" s="60"/>
      <c r="D96" s="60"/>
      <c r="E96" s="60"/>
      <c r="F96" s="60"/>
      <c r="G96" s="69">
        <v>0</v>
      </c>
      <c r="H96" s="165">
        <f t="shared" si="24"/>
        <v>0</v>
      </c>
      <c r="I96" s="139">
        <v>0</v>
      </c>
    </row>
    <row r="97" spans="1:9">
      <c r="A97" s="202" t="s">
        <v>30</v>
      </c>
      <c r="B97" s="202"/>
      <c r="C97" s="202"/>
      <c r="D97" s="202"/>
      <c r="E97" s="202"/>
      <c r="F97" s="202"/>
      <c r="G97" s="69">
        <f>G8+G52+G65+G69+G78+G87+G58+G95</f>
        <v>10460.629999999999</v>
      </c>
      <c r="H97" s="165">
        <f t="shared" si="24"/>
        <v>265.73262000000068</v>
      </c>
      <c r="I97" s="69">
        <f>I87+I78+I69+I59+I53+I8</f>
        <v>10726.36262</v>
      </c>
    </row>
    <row r="98" spans="1:9">
      <c r="G98" s="83"/>
      <c r="H98" s="166"/>
      <c r="I98" s="84"/>
    </row>
  </sheetData>
  <mergeCells count="4">
    <mergeCell ref="A4:I4"/>
    <mergeCell ref="F1:I1"/>
    <mergeCell ref="A97:F97"/>
    <mergeCell ref="E2:I2"/>
  </mergeCells>
  <pageMargins left="1.1417322834645669" right="0.19685039370078741" top="0.59055118110236227" bottom="0.27559055118110237" header="0.31496062992125984" footer="0.31496062992125984"/>
  <pageSetup paperSize="9" scale="80" fitToHeight="0" orientation="portrait" r:id="rId1"/>
  <rowBreaks count="1" manualBreakCount="1">
    <brk id="42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zoomScale="75" zoomScaleNormal="75" workbookViewId="0">
      <selection activeCell="L22" sqref="L22"/>
    </sheetView>
  </sheetViews>
  <sheetFormatPr defaultRowHeight="15.75"/>
  <cols>
    <col min="1" max="1" width="22.140625" style="14" customWidth="1"/>
    <col min="2" max="2" width="47.7109375" style="14" customWidth="1"/>
    <col min="3" max="3" width="34.85546875" style="120" customWidth="1"/>
    <col min="4" max="9" width="0" style="14" hidden="1" customWidth="1"/>
    <col min="10" max="256" width="9.140625" style="14"/>
    <col min="257" max="257" width="22.140625" style="14" customWidth="1"/>
    <col min="258" max="258" width="50.28515625" style="14" customWidth="1"/>
    <col min="259" max="259" width="20.7109375" style="14" customWidth="1"/>
    <col min="260" max="265" width="0" style="14" hidden="1" customWidth="1"/>
    <col min="266" max="512" width="9.140625" style="14"/>
    <col min="513" max="513" width="22.140625" style="14" customWidth="1"/>
    <col min="514" max="514" width="50.28515625" style="14" customWidth="1"/>
    <col min="515" max="515" width="20.7109375" style="14" customWidth="1"/>
    <col min="516" max="521" width="0" style="14" hidden="1" customWidth="1"/>
    <col min="522" max="768" width="9.140625" style="14"/>
    <col min="769" max="769" width="22.140625" style="14" customWidth="1"/>
    <col min="770" max="770" width="50.28515625" style="14" customWidth="1"/>
    <col min="771" max="771" width="20.7109375" style="14" customWidth="1"/>
    <col min="772" max="777" width="0" style="14" hidden="1" customWidth="1"/>
    <col min="778" max="1024" width="9.140625" style="14"/>
    <col min="1025" max="1025" width="22.140625" style="14" customWidth="1"/>
    <col min="1026" max="1026" width="50.28515625" style="14" customWidth="1"/>
    <col min="1027" max="1027" width="20.7109375" style="14" customWidth="1"/>
    <col min="1028" max="1033" width="0" style="14" hidden="1" customWidth="1"/>
    <col min="1034" max="1280" width="9.140625" style="14"/>
    <col min="1281" max="1281" width="22.140625" style="14" customWidth="1"/>
    <col min="1282" max="1282" width="50.28515625" style="14" customWidth="1"/>
    <col min="1283" max="1283" width="20.7109375" style="14" customWidth="1"/>
    <col min="1284" max="1289" width="0" style="14" hidden="1" customWidth="1"/>
    <col min="1290" max="1536" width="9.140625" style="14"/>
    <col min="1537" max="1537" width="22.140625" style="14" customWidth="1"/>
    <col min="1538" max="1538" width="50.28515625" style="14" customWidth="1"/>
    <col min="1539" max="1539" width="20.7109375" style="14" customWidth="1"/>
    <col min="1540" max="1545" width="0" style="14" hidden="1" customWidth="1"/>
    <col min="1546" max="1792" width="9.140625" style="14"/>
    <col min="1793" max="1793" width="22.140625" style="14" customWidth="1"/>
    <col min="1794" max="1794" width="50.28515625" style="14" customWidth="1"/>
    <col min="1795" max="1795" width="20.7109375" style="14" customWidth="1"/>
    <col min="1796" max="1801" width="0" style="14" hidden="1" customWidth="1"/>
    <col min="1802" max="2048" width="9.140625" style="14"/>
    <col min="2049" max="2049" width="22.140625" style="14" customWidth="1"/>
    <col min="2050" max="2050" width="50.28515625" style="14" customWidth="1"/>
    <col min="2051" max="2051" width="20.7109375" style="14" customWidth="1"/>
    <col min="2052" max="2057" width="0" style="14" hidden="1" customWidth="1"/>
    <col min="2058" max="2304" width="9.140625" style="14"/>
    <col min="2305" max="2305" width="22.140625" style="14" customWidth="1"/>
    <col min="2306" max="2306" width="50.28515625" style="14" customWidth="1"/>
    <col min="2307" max="2307" width="20.7109375" style="14" customWidth="1"/>
    <col min="2308" max="2313" width="0" style="14" hidden="1" customWidth="1"/>
    <col min="2314" max="2560" width="9.140625" style="14"/>
    <col min="2561" max="2561" width="22.140625" style="14" customWidth="1"/>
    <col min="2562" max="2562" width="50.28515625" style="14" customWidth="1"/>
    <col min="2563" max="2563" width="20.7109375" style="14" customWidth="1"/>
    <col min="2564" max="2569" width="0" style="14" hidden="1" customWidth="1"/>
    <col min="2570" max="2816" width="9.140625" style="14"/>
    <col min="2817" max="2817" width="22.140625" style="14" customWidth="1"/>
    <col min="2818" max="2818" width="50.28515625" style="14" customWidth="1"/>
    <col min="2819" max="2819" width="20.7109375" style="14" customWidth="1"/>
    <col min="2820" max="2825" width="0" style="14" hidden="1" customWidth="1"/>
    <col min="2826" max="3072" width="9.140625" style="14"/>
    <col min="3073" max="3073" width="22.140625" style="14" customWidth="1"/>
    <col min="3074" max="3074" width="50.28515625" style="14" customWidth="1"/>
    <col min="3075" max="3075" width="20.7109375" style="14" customWidth="1"/>
    <col min="3076" max="3081" width="0" style="14" hidden="1" customWidth="1"/>
    <col min="3082" max="3328" width="9.140625" style="14"/>
    <col min="3329" max="3329" width="22.140625" style="14" customWidth="1"/>
    <col min="3330" max="3330" width="50.28515625" style="14" customWidth="1"/>
    <col min="3331" max="3331" width="20.7109375" style="14" customWidth="1"/>
    <col min="3332" max="3337" width="0" style="14" hidden="1" customWidth="1"/>
    <col min="3338" max="3584" width="9.140625" style="14"/>
    <col min="3585" max="3585" width="22.140625" style="14" customWidth="1"/>
    <col min="3586" max="3586" width="50.28515625" style="14" customWidth="1"/>
    <col min="3587" max="3587" width="20.7109375" style="14" customWidth="1"/>
    <col min="3588" max="3593" width="0" style="14" hidden="1" customWidth="1"/>
    <col min="3594" max="3840" width="9.140625" style="14"/>
    <col min="3841" max="3841" width="22.140625" style="14" customWidth="1"/>
    <col min="3842" max="3842" width="50.28515625" style="14" customWidth="1"/>
    <col min="3843" max="3843" width="20.7109375" style="14" customWidth="1"/>
    <col min="3844" max="3849" width="0" style="14" hidden="1" customWidth="1"/>
    <col min="3850" max="4096" width="9.140625" style="14"/>
    <col min="4097" max="4097" width="22.140625" style="14" customWidth="1"/>
    <col min="4098" max="4098" width="50.28515625" style="14" customWidth="1"/>
    <col min="4099" max="4099" width="20.7109375" style="14" customWidth="1"/>
    <col min="4100" max="4105" width="0" style="14" hidden="1" customWidth="1"/>
    <col min="4106" max="4352" width="9.140625" style="14"/>
    <col min="4353" max="4353" width="22.140625" style="14" customWidth="1"/>
    <col min="4354" max="4354" width="50.28515625" style="14" customWidth="1"/>
    <col min="4355" max="4355" width="20.7109375" style="14" customWidth="1"/>
    <col min="4356" max="4361" width="0" style="14" hidden="1" customWidth="1"/>
    <col min="4362" max="4608" width="9.140625" style="14"/>
    <col min="4609" max="4609" width="22.140625" style="14" customWidth="1"/>
    <col min="4610" max="4610" width="50.28515625" style="14" customWidth="1"/>
    <col min="4611" max="4611" width="20.7109375" style="14" customWidth="1"/>
    <col min="4612" max="4617" width="0" style="14" hidden="1" customWidth="1"/>
    <col min="4618" max="4864" width="9.140625" style="14"/>
    <col min="4865" max="4865" width="22.140625" style="14" customWidth="1"/>
    <col min="4866" max="4866" width="50.28515625" style="14" customWidth="1"/>
    <col min="4867" max="4867" width="20.7109375" style="14" customWidth="1"/>
    <col min="4868" max="4873" width="0" style="14" hidden="1" customWidth="1"/>
    <col min="4874" max="5120" width="9.140625" style="14"/>
    <col min="5121" max="5121" width="22.140625" style="14" customWidth="1"/>
    <col min="5122" max="5122" width="50.28515625" style="14" customWidth="1"/>
    <col min="5123" max="5123" width="20.7109375" style="14" customWidth="1"/>
    <col min="5124" max="5129" width="0" style="14" hidden="1" customWidth="1"/>
    <col min="5130" max="5376" width="9.140625" style="14"/>
    <col min="5377" max="5377" width="22.140625" style="14" customWidth="1"/>
    <col min="5378" max="5378" width="50.28515625" style="14" customWidth="1"/>
    <col min="5379" max="5379" width="20.7109375" style="14" customWidth="1"/>
    <col min="5380" max="5385" width="0" style="14" hidden="1" customWidth="1"/>
    <col min="5386" max="5632" width="9.140625" style="14"/>
    <col min="5633" max="5633" width="22.140625" style="14" customWidth="1"/>
    <col min="5634" max="5634" width="50.28515625" style="14" customWidth="1"/>
    <col min="5635" max="5635" width="20.7109375" style="14" customWidth="1"/>
    <col min="5636" max="5641" width="0" style="14" hidden="1" customWidth="1"/>
    <col min="5642" max="5888" width="9.140625" style="14"/>
    <col min="5889" max="5889" width="22.140625" style="14" customWidth="1"/>
    <col min="5890" max="5890" width="50.28515625" style="14" customWidth="1"/>
    <col min="5891" max="5891" width="20.7109375" style="14" customWidth="1"/>
    <col min="5892" max="5897" width="0" style="14" hidden="1" customWidth="1"/>
    <col min="5898" max="6144" width="9.140625" style="14"/>
    <col min="6145" max="6145" width="22.140625" style="14" customWidth="1"/>
    <col min="6146" max="6146" width="50.28515625" style="14" customWidth="1"/>
    <col min="6147" max="6147" width="20.7109375" style="14" customWidth="1"/>
    <col min="6148" max="6153" width="0" style="14" hidden="1" customWidth="1"/>
    <col min="6154" max="6400" width="9.140625" style="14"/>
    <col min="6401" max="6401" width="22.140625" style="14" customWidth="1"/>
    <col min="6402" max="6402" width="50.28515625" style="14" customWidth="1"/>
    <col min="6403" max="6403" width="20.7109375" style="14" customWidth="1"/>
    <col min="6404" max="6409" width="0" style="14" hidden="1" customWidth="1"/>
    <col min="6410" max="6656" width="9.140625" style="14"/>
    <col min="6657" max="6657" width="22.140625" style="14" customWidth="1"/>
    <col min="6658" max="6658" width="50.28515625" style="14" customWidth="1"/>
    <col min="6659" max="6659" width="20.7109375" style="14" customWidth="1"/>
    <col min="6660" max="6665" width="0" style="14" hidden="1" customWidth="1"/>
    <col min="6666" max="6912" width="9.140625" style="14"/>
    <col min="6913" max="6913" width="22.140625" style="14" customWidth="1"/>
    <col min="6914" max="6914" width="50.28515625" style="14" customWidth="1"/>
    <col min="6915" max="6915" width="20.7109375" style="14" customWidth="1"/>
    <col min="6916" max="6921" width="0" style="14" hidden="1" customWidth="1"/>
    <col min="6922" max="7168" width="9.140625" style="14"/>
    <col min="7169" max="7169" width="22.140625" style="14" customWidth="1"/>
    <col min="7170" max="7170" width="50.28515625" style="14" customWidth="1"/>
    <col min="7171" max="7171" width="20.7109375" style="14" customWidth="1"/>
    <col min="7172" max="7177" width="0" style="14" hidden="1" customWidth="1"/>
    <col min="7178" max="7424" width="9.140625" style="14"/>
    <col min="7425" max="7425" width="22.140625" style="14" customWidth="1"/>
    <col min="7426" max="7426" width="50.28515625" style="14" customWidth="1"/>
    <col min="7427" max="7427" width="20.7109375" style="14" customWidth="1"/>
    <col min="7428" max="7433" width="0" style="14" hidden="1" customWidth="1"/>
    <col min="7434" max="7680" width="9.140625" style="14"/>
    <col min="7681" max="7681" width="22.140625" style="14" customWidth="1"/>
    <col min="7682" max="7682" width="50.28515625" style="14" customWidth="1"/>
    <col min="7683" max="7683" width="20.7109375" style="14" customWidth="1"/>
    <col min="7684" max="7689" width="0" style="14" hidden="1" customWidth="1"/>
    <col min="7690" max="7936" width="9.140625" style="14"/>
    <col min="7937" max="7937" width="22.140625" style="14" customWidth="1"/>
    <col min="7938" max="7938" width="50.28515625" style="14" customWidth="1"/>
    <col min="7939" max="7939" width="20.7109375" style="14" customWidth="1"/>
    <col min="7940" max="7945" width="0" style="14" hidden="1" customWidth="1"/>
    <col min="7946" max="8192" width="9.140625" style="14"/>
    <col min="8193" max="8193" width="22.140625" style="14" customWidth="1"/>
    <col min="8194" max="8194" width="50.28515625" style="14" customWidth="1"/>
    <col min="8195" max="8195" width="20.7109375" style="14" customWidth="1"/>
    <col min="8196" max="8201" width="0" style="14" hidden="1" customWidth="1"/>
    <col min="8202" max="8448" width="9.140625" style="14"/>
    <col min="8449" max="8449" width="22.140625" style="14" customWidth="1"/>
    <col min="8450" max="8450" width="50.28515625" style="14" customWidth="1"/>
    <col min="8451" max="8451" width="20.7109375" style="14" customWidth="1"/>
    <col min="8452" max="8457" width="0" style="14" hidden="1" customWidth="1"/>
    <col min="8458" max="8704" width="9.140625" style="14"/>
    <col min="8705" max="8705" width="22.140625" style="14" customWidth="1"/>
    <col min="8706" max="8706" width="50.28515625" style="14" customWidth="1"/>
    <col min="8707" max="8707" width="20.7109375" style="14" customWidth="1"/>
    <col min="8708" max="8713" width="0" style="14" hidden="1" customWidth="1"/>
    <col min="8714" max="8960" width="9.140625" style="14"/>
    <col min="8961" max="8961" width="22.140625" style="14" customWidth="1"/>
    <col min="8962" max="8962" width="50.28515625" style="14" customWidth="1"/>
    <col min="8963" max="8963" width="20.7109375" style="14" customWidth="1"/>
    <col min="8964" max="8969" width="0" style="14" hidden="1" customWidth="1"/>
    <col min="8970" max="9216" width="9.140625" style="14"/>
    <col min="9217" max="9217" width="22.140625" style="14" customWidth="1"/>
    <col min="9218" max="9218" width="50.28515625" style="14" customWidth="1"/>
    <col min="9219" max="9219" width="20.7109375" style="14" customWidth="1"/>
    <col min="9220" max="9225" width="0" style="14" hidden="1" customWidth="1"/>
    <col min="9226" max="9472" width="9.140625" style="14"/>
    <col min="9473" max="9473" width="22.140625" style="14" customWidth="1"/>
    <col min="9474" max="9474" width="50.28515625" style="14" customWidth="1"/>
    <col min="9475" max="9475" width="20.7109375" style="14" customWidth="1"/>
    <col min="9476" max="9481" width="0" style="14" hidden="1" customWidth="1"/>
    <col min="9482" max="9728" width="9.140625" style="14"/>
    <col min="9729" max="9729" width="22.140625" style="14" customWidth="1"/>
    <col min="9730" max="9730" width="50.28515625" style="14" customWidth="1"/>
    <col min="9731" max="9731" width="20.7109375" style="14" customWidth="1"/>
    <col min="9732" max="9737" width="0" style="14" hidden="1" customWidth="1"/>
    <col min="9738" max="9984" width="9.140625" style="14"/>
    <col min="9985" max="9985" width="22.140625" style="14" customWidth="1"/>
    <col min="9986" max="9986" width="50.28515625" style="14" customWidth="1"/>
    <col min="9987" max="9987" width="20.7109375" style="14" customWidth="1"/>
    <col min="9988" max="9993" width="0" style="14" hidden="1" customWidth="1"/>
    <col min="9994" max="10240" width="9.140625" style="14"/>
    <col min="10241" max="10241" width="22.140625" style="14" customWidth="1"/>
    <col min="10242" max="10242" width="50.28515625" style="14" customWidth="1"/>
    <col min="10243" max="10243" width="20.7109375" style="14" customWidth="1"/>
    <col min="10244" max="10249" width="0" style="14" hidden="1" customWidth="1"/>
    <col min="10250" max="10496" width="9.140625" style="14"/>
    <col min="10497" max="10497" width="22.140625" style="14" customWidth="1"/>
    <col min="10498" max="10498" width="50.28515625" style="14" customWidth="1"/>
    <col min="10499" max="10499" width="20.7109375" style="14" customWidth="1"/>
    <col min="10500" max="10505" width="0" style="14" hidden="1" customWidth="1"/>
    <col min="10506" max="10752" width="9.140625" style="14"/>
    <col min="10753" max="10753" width="22.140625" style="14" customWidth="1"/>
    <col min="10754" max="10754" width="50.28515625" style="14" customWidth="1"/>
    <col min="10755" max="10755" width="20.7109375" style="14" customWidth="1"/>
    <col min="10756" max="10761" width="0" style="14" hidden="1" customWidth="1"/>
    <col min="10762" max="11008" width="9.140625" style="14"/>
    <col min="11009" max="11009" width="22.140625" style="14" customWidth="1"/>
    <col min="11010" max="11010" width="50.28515625" style="14" customWidth="1"/>
    <col min="11011" max="11011" width="20.7109375" style="14" customWidth="1"/>
    <col min="11012" max="11017" width="0" style="14" hidden="1" customWidth="1"/>
    <col min="11018" max="11264" width="9.140625" style="14"/>
    <col min="11265" max="11265" width="22.140625" style="14" customWidth="1"/>
    <col min="11266" max="11266" width="50.28515625" style="14" customWidth="1"/>
    <col min="11267" max="11267" width="20.7109375" style="14" customWidth="1"/>
    <col min="11268" max="11273" width="0" style="14" hidden="1" customWidth="1"/>
    <col min="11274" max="11520" width="9.140625" style="14"/>
    <col min="11521" max="11521" width="22.140625" style="14" customWidth="1"/>
    <col min="11522" max="11522" width="50.28515625" style="14" customWidth="1"/>
    <col min="11523" max="11523" width="20.7109375" style="14" customWidth="1"/>
    <col min="11524" max="11529" width="0" style="14" hidden="1" customWidth="1"/>
    <col min="11530" max="11776" width="9.140625" style="14"/>
    <col min="11777" max="11777" width="22.140625" style="14" customWidth="1"/>
    <col min="11778" max="11778" width="50.28515625" style="14" customWidth="1"/>
    <col min="11779" max="11779" width="20.7109375" style="14" customWidth="1"/>
    <col min="11780" max="11785" width="0" style="14" hidden="1" customWidth="1"/>
    <col min="11786" max="12032" width="9.140625" style="14"/>
    <col min="12033" max="12033" width="22.140625" style="14" customWidth="1"/>
    <col min="12034" max="12034" width="50.28515625" style="14" customWidth="1"/>
    <col min="12035" max="12035" width="20.7109375" style="14" customWidth="1"/>
    <col min="12036" max="12041" width="0" style="14" hidden="1" customWidth="1"/>
    <col min="12042" max="12288" width="9.140625" style="14"/>
    <col min="12289" max="12289" width="22.140625" style="14" customWidth="1"/>
    <col min="12290" max="12290" width="50.28515625" style="14" customWidth="1"/>
    <col min="12291" max="12291" width="20.7109375" style="14" customWidth="1"/>
    <col min="12292" max="12297" width="0" style="14" hidden="1" customWidth="1"/>
    <col min="12298" max="12544" width="9.140625" style="14"/>
    <col min="12545" max="12545" width="22.140625" style="14" customWidth="1"/>
    <col min="12546" max="12546" width="50.28515625" style="14" customWidth="1"/>
    <col min="12547" max="12547" width="20.7109375" style="14" customWidth="1"/>
    <col min="12548" max="12553" width="0" style="14" hidden="1" customWidth="1"/>
    <col min="12554" max="12800" width="9.140625" style="14"/>
    <col min="12801" max="12801" width="22.140625" style="14" customWidth="1"/>
    <col min="12802" max="12802" width="50.28515625" style="14" customWidth="1"/>
    <col min="12803" max="12803" width="20.7109375" style="14" customWidth="1"/>
    <col min="12804" max="12809" width="0" style="14" hidden="1" customWidth="1"/>
    <col min="12810" max="13056" width="9.140625" style="14"/>
    <col min="13057" max="13057" width="22.140625" style="14" customWidth="1"/>
    <col min="13058" max="13058" width="50.28515625" style="14" customWidth="1"/>
    <col min="13059" max="13059" width="20.7109375" style="14" customWidth="1"/>
    <col min="13060" max="13065" width="0" style="14" hidden="1" customWidth="1"/>
    <col min="13066" max="13312" width="9.140625" style="14"/>
    <col min="13313" max="13313" width="22.140625" style="14" customWidth="1"/>
    <col min="13314" max="13314" width="50.28515625" style="14" customWidth="1"/>
    <col min="13315" max="13315" width="20.7109375" style="14" customWidth="1"/>
    <col min="13316" max="13321" width="0" style="14" hidden="1" customWidth="1"/>
    <col min="13322" max="13568" width="9.140625" style="14"/>
    <col min="13569" max="13569" width="22.140625" style="14" customWidth="1"/>
    <col min="13570" max="13570" width="50.28515625" style="14" customWidth="1"/>
    <col min="13571" max="13571" width="20.7109375" style="14" customWidth="1"/>
    <col min="13572" max="13577" width="0" style="14" hidden="1" customWidth="1"/>
    <col min="13578" max="13824" width="9.140625" style="14"/>
    <col min="13825" max="13825" width="22.140625" style="14" customWidth="1"/>
    <col min="13826" max="13826" width="50.28515625" style="14" customWidth="1"/>
    <col min="13827" max="13827" width="20.7109375" style="14" customWidth="1"/>
    <col min="13828" max="13833" width="0" style="14" hidden="1" customWidth="1"/>
    <col min="13834" max="14080" width="9.140625" style="14"/>
    <col min="14081" max="14081" width="22.140625" style="14" customWidth="1"/>
    <col min="14082" max="14082" width="50.28515625" style="14" customWidth="1"/>
    <col min="14083" max="14083" width="20.7109375" style="14" customWidth="1"/>
    <col min="14084" max="14089" width="0" style="14" hidden="1" customWidth="1"/>
    <col min="14090" max="14336" width="9.140625" style="14"/>
    <col min="14337" max="14337" width="22.140625" style="14" customWidth="1"/>
    <col min="14338" max="14338" width="50.28515625" style="14" customWidth="1"/>
    <col min="14339" max="14339" width="20.7109375" style="14" customWidth="1"/>
    <col min="14340" max="14345" width="0" style="14" hidden="1" customWidth="1"/>
    <col min="14346" max="14592" width="9.140625" style="14"/>
    <col min="14593" max="14593" width="22.140625" style="14" customWidth="1"/>
    <col min="14594" max="14594" width="50.28515625" style="14" customWidth="1"/>
    <col min="14595" max="14595" width="20.7109375" style="14" customWidth="1"/>
    <col min="14596" max="14601" width="0" style="14" hidden="1" customWidth="1"/>
    <col min="14602" max="14848" width="9.140625" style="14"/>
    <col min="14849" max="14849" width="22.140625" style="14" customWidth="1"/>
    <col min="14850" max="14850" width="50.28515625" style="14" customWidth="1"/>
    <col min="14851" max="14851" width="20.7109375" style="14" customWidth="1"/>
    <col min="14852" max="14857" width="0" style="14" hidden="1" customWidth="1"/>
    <col min="14858" max="15104" width="9.140625" style="14"/>
    <col min="15105" max="15105" width="22.140625" style="14" customWidth="1"/>
    <col min="15106" max="15106" width="50.28515625" style="14" customWidth="1"/>
    <col min="15107" max="15107" width="20.7109375" style="14" customWidth="1"/>
    <col min="15108" max="15113" width="0" style="14" hidden="1" customWidth="1"/>
    <col min="15114" max="15360" width="9.140625" style="14"/>
    <col min="15361" max="15361" width="22.140625" style="14" customWidth="1"/>
    <col min="15362" max="15362" width="50.28515625" style="14" customWidth="1"/>
    <col min="15363" max="15363" width="20.7109375" style="14" customWidth="1"/>
    <col min="15364" max="15369" width="0" style="14" hidden="1" customWidth="1"/>
    <col min="15370" max="15616" width="9.140625" style="14"/>
    <col min="15617" max="15617" width="22.140625" style="14" customWidth="1"/>
    <col min="15618" max="15618" width="50.28515625" style="14" customWidth="1"/>
    <col min="15619" max="15619" width="20.7109375" style="14" customWidth="1"/>
    <col min="15620" max="15625" width="0" style="14" hidden="1" customWidth="1"/>
    <col min="15626" max="15872" width="9.140625" style="14"/>
    <col min="15873" max="15873" width="22.140625" style="14" customWidth="1"/>
    <col min="15874" max="15874" width="50.28515625" style="14" customWidth="1"/>
    <col min="15875" max="15875" width="20.7109375" style="14" customWidth="1"/>
    <col min="15876" max="15881" width="0" style="14" hidden="1" customWidth="1"/>
    <col min="15882" max="16128" width="9.140625" style="14"/>
    <col min="16129" max="16129" width="22.140625" style="14" customWidth="1"/>
    <col min="16130" max="16130" width="50.28515625" style="14" customWidth="1"/>
    <col min="16131" max="16131" width="20.7109375" style="14" customWidth="1"/>
    <col min="16132" max="16137" width="0" style="14" hidden="1" customWidth="1"/>
    <col min="16138" max="16384" width="9.140625" style="14"/>
  </cols>
  <sheetData>
    <row r="1" spans="1:9" ht="15.75" customHeight="1">
      <c r="B1" s="121"/>
      <c r="C1" s="177" t="s">
        <v>319</v>
      </c>
      <c r="D1" s="91"/>
      <c r="E1" s="91"/>
      <c r="F1" s="91"/>
      <c r="G1" s="91"/>
      <c r="H1" s="91"/>
    </row>
    <row r="2" spans="1:9" ht="30" customHeight="1">
      <c r="B2" s="121"/>
      <c r="C2" s="196" t="s">
        <v>343</v>
      </c>
      <c r="D2" s="91"/>
      <c r="E2" s="91"/>
      <c r="F2" s="91"/>
      <c r="G2" s="91"/>
      <c r="H2" s="91"/>
    </row>
    <row r="3" spans="1:9" ht="79.5" customHeight="1">
      <c r="B3" s="121"/>
      <c r="C3" s="196"/>
      <c r="D3" s="91"/>
      <c r="E3" s="91"/>
      <c r="F3" s="91"/>
      <c r="G3" s="91"/>
      <c r="H3" s="91"/>
    </row>
    <row r="4" spans="1:9" ht="15.75" hidden="1" customHeight="1">
      <c r="B4" s="121"/>
      <c r="C4" s="121"/>
    </row>
    <row r="5" spans="1:9" ht="15.75" hidden="1" customHeight="1">
      <c r="B5" s="121"/>
      <c r="C5" s="121"/>
    </row>
    <row r="6" spans="1:9" ht="44.25" customHeight="1">
      <c r="A6" s="203" t="s">
        <v>290</v>
      </c>
      <c r="B6" s="203"/>
      <c r="C6" s="203"/>
    </row>
    <row r="7" spans="1:9">
      <c r="B7" s="103"/>
      <c r="C7" s="104"/>
    </row>
    <row r="8" spans="1:9">
      <c r="A8" s="52" t="s">
        <v>232</v>
      </c>
      <c r="B8" s="122" t="s">
        <v>233</v>
      </c>
      <c r="C8" s="123" t="s">
        <v>255</v>
      </c>
      <c r="D8" s="93"/>
      <c r="E8" s="93"/>
      <c r="F8" s="93"/>
      <c r="G8" s="93"/>
      <c r="H8" s="93"/>
      <c r="I8" s="93"/>
    </row>
    <row r="9" spans="1:9">
      <c r="A9" s="52"/>
      <c r="B9" s="124"/>
      <c r="C9" s="125"/>
    </row>
    <row r="10" spans="1:9" ht="85.5" customHeight="1">
      <c r="A10" s="126" t="s">
        <v>234</v>
      </c>
      <c r="B10" s="94" t="s">
        <v>235</v>
      </c>
      <c r="C10" s="155">
        <v>10726.36</v>
      </c>
    </row>
    <row r="11" spans="1:9">
      <c r="A11" s="126"/>
      <c r="B11" s="128"/>
      <c r="C11" s="127"/>
    </row>
    <row r="12" spans="1:9" ht="15.75" hidden="1" customHeight="1">
      <c r="A12" s="129"/>
      <c r="B12" s="128"/>
      <c r="C12" s="127"/>
    </row>
    <row r="13" spans="1:9" s="105" customFormat="1" ht="31.5" hidden="1" customHeight="1">
      <c r="A13" s="130"/>
      <c r="B13" s="131"/>
      <c r="C13" s="127"/>
    </row>
    <row r="14" spans="1:9" s="105" customFormat="1" ht="15.75" hidden="1" customHeight="1">
      <c r="A14" s="132"/>
      <c r="B14" s="131"/>
      <c r="C14" s="127"/>
      <c r="E14" s="105">
        <v>6476566.0999999996</v>
      </c>
      <c r="F14" s="105">
        <v>279131</v>
      </c>
      <c r="G14" s="105">
        <f>E14+F14+4100</f>
        <v>6759797.0999999996</v>
      </c>
    </row>
    <row r="15" spans="1:9" s="105" customFormat="1" ht="15.75" hidden="1" customHeight="1">
      <c r="A15" s="132"/>
      <c r="B15" s="131"/>
      <c r="C15" s="127"/>
      <c r="E15" s="105">
        <v>6670222.0999999996</v>
      </c>
      <c r="F15" s="105">
        <v>115000</v>
      </c>
      <c r="G15" s="105">
        <f>E15+F15+80000</f>
        <v>6865222.0999999996</v>
      </c>
    </row>
    <row r="16" spans="1:9" s="105" customFormat="1" ht="15.75" hidden="1" customHeight="1">
      <c r="A16" s="132"/>
      <c r="B16" s="131"/>
      <c r="C16" s="127"/>
      <c r="G16" s="105">
        <f>G14-G15</f>
        <v>-105425</v>
      </c>
    </row>
    <row r="17" spans="1:6" s="105" customFormat="1" ht="15.75" hidden="1" customHeight="1">
      <c r="A17" s="132"/>
      <c r="B17" s="131"/>
      <c r="C17" s="127"/>
      <c r="E17" s="105">
        <f>E14-E15</f>
        <v>-193656</v>
      </c>
    </row>
    <row r="18" spans="1:6" s="106" customFormat="1">
      <c r="A18" s="133"/>
      <c r="B18" s="134" t="s">
        <v>236</v>
      </c>
      <c r="C18" s="127">
        <v>0</v>
      </c>
      <c r="D18" s="106" t="s">
        <v>237</v>
      </c>
      <c r="E18" s="106">
        <f>E14+150000</f>
        <v>6626566.0999999996</v>
      </c>
      <c r="F18" s="106">
        <v>195694.7</v>
      </c>
    </row>
    <row r="19" spans="1:6" s="107" customFormat="1">
      <c r="A19" s="204" t="s">
        <v>238</v>
      </c>
      <c r="B19" s="205"/>
      <c r="C19" s="156">
        <f>C10+C18</f>
        <v>10726.36</v>
      </c>
      <c r="D19" s="107" t="s">
        <v>239</v>
      </c>
      <c r="E19" s="107">
        <f>E15+75000+150000</f>
        <v>6895222.0999999996</v>
      </c>
      <c r="F19" s="107">
        <f>F18+4100</f>
        <v>199794.7</v>
      </c>
    </row>
    <row r="20" spans="1:6" s="107" customFormat="1" hidden="1">
      <c r="A20" s="108"/>
      <c r="B20" s="87"/>
      <c r="C20" s="109"/>
    </row>
    <row r="21" spans="1:6" hidden="1">
      <c r="A21" s="108"/>
      <c r="B21" s="110"/>
      <c r="C21" s="109"/>
    </row>
    <row r="22" spans="1:6">
      <c r="C22" s="14"/>
    </row>
    <row r="23" spans="1:6" hidden="1">
      <c r="C23" s="14"/>
    </row>
    <row r="24" spans="1:6">
      <c r="C24" s="14"/>
    </row>
    <row r="25" spans="1:6">
      <c r="C25" s="14"/>
    </row>
    <row r="26" spans="1:6" s="106" customFormat="1"/>
    <row r="27" spans="1:6" s="106" customFormat="1"/>
    <row r="28" spans="1:6" s="106" customFormat="1"/>
    <row r="29" spans="1:6" s="107" customFormat="1"/>
    <row r="30" spans="1:6" s="107" customFormat="1"/>
    <row r="31" spans="1:6" s="106" customFormat="1"/>
    <row r="32" spans="1:6" s="107" customFormat="1"/>
    <row r="33" spans="2:3" s="107" customFormat="1"/>
    <row r="34" spans="2:3">
      <c r="C34" s="14"/>
    </row>
    <row r="35" spans="2:3">
      <c r="C35" s="14"/>
    </row>
    <row r="36" spans="2:3">
      <c r="C36" s="14"/>
    </row>
    <row r="37" spans="2:3">
      <c r="C37" s="14"/>
    </row>
    <row r="38" spans="2:3">
      <c r="B38" s="111"/>
      <c r="C38" s="112"/>
    </row>
    <row r="39" spans="2:3">
      <c r="B39" s="111"/>
      <c r="C39" s="112"/>
    </row>
    <row r="40" spans="2:3">
      <c r="B40" s="111"/>
      <c r="C40" s="112"/>
    </row>
    <row r="41" spans="2:3">
      <c r="B41" s="111"/>
      <c r="C41" s="112"/>
    </row>
    <row r="42" spans="2:3">
      <c r="B42" s="113"/>
      <c r="C42" s="114"/>
    </row>
    <row r="43" spans="2:3">
      <c r="B43" s="111"/>
      <c r="C43" s="112"/>
    </row>
    <row r="44" spans="2:3">
      <c r="B44" s="111"/>
      <c r="C44" s="112"/>
    </row>
    <row r="45" spans="2:3">
      <c r="B45" s="115"/>
      <c r="C45" s="116"/>
    </row>
    <row r="46" spans="2:3">
      <c r="B46" s="111"/>
      <c r="C46" s="112"/>
    </row>
    <row r="47" spans="2:3">
      <c r="B47" s="111"/>
      <c r="C47" s="112"/>
    </row>
    <row r="48" spans="2:3">
      <c r="B48" s="115"/>
      <c r="C48" s="116"/>
    </row>
    <row r="49" spans="2:3">
      <c r="B49" s="111"/>
      <c r="C49" s="112"/>
    </row>
    <row r="50" spans="2:3">
      <c r="B50" s="111"/>
      <c r="C50" s="112"/>
    </row>
    <row r="51" spans="2:3">
      <c r="B51" s="111"/>
      <c r="C51" s="112"/>
    </row>
    <row r="52" spans="2:3">
      <c r="B52" s="111"/>
      <c r="C52" s="112"/>
    </row>
    <row r="53" spans="2:3">
      <c r="B53" s="117"/>
      <c r="C53" s="118"/>
    </row>
    <row r="54" spans="2:3">
      <c r="B54" s="117"/>
      <c r="C54" s="118"/>
    </row>
    <row r="55" spans="2:3">
      <c r="B55" s="117"/>
      <c r="C55" s="118"/>
    </row>
    <row r="56" spans="2:3">
      <c r="C56" s="119"/>
    </row>
    <row r="57" spans="2:3">
      <c r="C57" s="119"/>
    </row>
    <row r="58" spans="2:3">
      <c r="C58" s="119"/>
    </row>
    <row r="59" spans="2:3">
      <c r="C59" s="119"/>
    </row>
    <row r="60" spans="2:3">
      <c r="C60" s="119"/>
    </row>
    <row r="61" spans="2:3">
      <c r="C61" s="119"/>
    </row>
    <row r="62" spans="2:3">
      <c r="C62" s="119"/>
    </row>
    <row r="63" spans="2:3">
      <c r="C63" s="119"/>
    </row>
    <row r="64" spans="2:3">
      <c r="C64" s="119"/>
    </row>
    <row r="65" spans="3:3">
      <c r="C65" s="119"/>
    </row>
    <row r="66" spans="3:3">
      <c r="C66" s="119"/>
    </row>
    <row r="67" spans="3:3">
      <c r="C67" s="119"/>
    </row>
    <row r="68" spans="3:3">
      <c r="C68" s="119"/>
    </row>
    <row r="69" spans="3:3">
      <c r="C69" s="119"/>
    </row>
    <row r="70" spans="3:3">
      <c r="C70" s="119"/>
    </row>
    <row r="71" spans="3:3">
      <c r="C71" s="119"/>
    </row>
    <row r="72" spans="3:3">
      <c r="C72" s="119"/>
    </row>
    <row r="73" spans="3:3">
      <c r="C73" s="119"/>
    </row>
    <row r="74" spans="3:3">
      <c r="C74" s="119"/>
    </row>
    <row r="75" spans="3:3">
      <c r="C75" s="119"/>
    </row>
    <row r="76" spans="3:3">
      <c r="C76" s="119"/>
    </row>
    <row r="77" spans="3:3">
      <c r="C77" s="119"/>
    </row>
    <row r="78" spans="3:3">
      <c r="C78" s="119"/>
    </row>
    <row r="79" spans="3:3">
      <c r="C79" s="119"/>
    </row>
    <row r="80" spans="3:3">
      <c r="C80" s="119"/>
    </row>
    <row r="81" spans="3:3">
      <c r="C81" s="119"/>
    </row>
    <row r="82" spans="3:3">
      <c r="C82" s="119"/>
    </row>
    <row r="83" spans="3:3">
      <c r="C83" s="119"/>
    </row>
    <row r="84" spans="3:3">
      <c r="C84" s="119"/>
    </row>
    <row r="85" spans="3:3">
      <c r="C85" s="119"/>
    </row>
    <row r="86" spans="3:3">
      <c r="C86" s="119"/>
    </row>
    <row r="87" spans="3:3">
      <c r="C87" s="119"/>
    </row>
    <row r="88" spans="3:3">
      <c r="C88" s="119"/>
    </row>
    <row r="89" spans="3:3">
      <c r="C89" s="119"/>
    </row>
    <row r="90" spans="3:3">
      <c r="C90" s="119"/>
    </row>
    <row r="91" spans="3:3">
      <c r="C91" s="119"/>
    </row>
    <row r="92" spans="3:3">
      <c r="C92" s="119"/>
    </row>
    <row r="93" spans="3:3">
      <c r="C93" s="119"/>
    </row>
    <row r="94" spans="3:3">
      <c r="C94" s="119"/>
    </row>
    <row r="95" spans="3:3">
      <c r="C95" s="119"/>
    </row>
    <row r="96" spans="3:3">
      <c r="C96" s="119"/>
    </row>
    <row r="97" spans="3:3">
      <c r="C97" s="119"/>
    </row>
    <row r="98" spans="3:3">
      <c r="C98" s="119"/>
    </row>
    <row r="99" spans="3:3">
      <c r="C99" s="119"/>
    </row>
    <row r="100" spans="3:3">
      <c r="C100" s="119"/>
    </row>
    <row r="101" spans="3:3">
      <c r="C101" s="119"/>
    </row>
    <row r="102" spans="3:3">
      <c r="C102" s="119"/>
    </row>
    <row r="103" spans="3:3">
      <c r="C103" s="119"/>
    </row>
    <row r="104" spans="3:3">
      <c r="C104" s="119"/>
    </row>
    <row r="105" spans="3:3">
      <c r="C105" s="119"/>
    </row>
    <row r="106" spans="3:3">
      <c r="C106" s="119"/>
    </row>
    <row r="107" spans="3:3">
      <c r="C107" s="119"/>
    </row>
    <row r="108" spans="3:3">
      <c r="C108" s="119"/>
    </row>
    <row r="109" spans="3:3">
      <c r="C109" s="119"/>
    </row>
    <row r="110" spans="3:3">
      <c r="C110" s="119"/>
    </row>
    <row r="111" spans="3:3">
      <c r="C111" s="119"/>
    </row>
    <row r="112" spans="3:3">
      <c r="C112" s="119"/>
    </row>
    <row r="113" spans="3:3">
      <c r="C113" s="119"/>
    </row>
    <row r="114" spans="3:3">
      <c r="C114" s="119"/>
    </row>
    <row r="115" spans="3:3">
      <c r="C115" s="119"/>
    </row>
    <row r="116" spans="3:3">
      <c r="C116" s="119"/>
    </row>
    <row r="117" spans="3:3">
      <c r="C117" s="119"/>
    </row>
    <row r="118" spans="3:3">
      <c r="C118" s="119"/>
    </row>
    <row r="119" spans="3:3">
      <c r="C119" s="119"/>
    </row>
    <row r="120" spans="3:3">
      <c r="C120" s="119"/>
    </row>
    <row r="121" spans="3:3">
      <c r="C121" s="119"/>
    </row>
    <row r="122" spans="3:3">
      <c r="C122" s="119"/>
    </row>
    <row r="123" spans="3:3">
      <c r="C123" s="119"/>
    </row>
    <row r="124" spans="3:3">
      <c r="C124" s="119"/>
    </row>
    <row r="125" spans="3:3">
      <c r="C125" s="119"/>
    </row>
    <row r="126" spans="3:3">
      <c r="C126" s="119"/>
    </row>
    <row r="127" spans="3:3">
      <c r="C127" s="119"/>
    </row>
    <row r="128" spans="3:3">
      <c r="C128" s="119"/>
    </row>
    <row r="129" spans="3:3">
      <c r="C129" s="119"/>
    </row>
    <row r="130" spans="3:3">
      <c r="C130" s="119"/>
    </row>
    <row r="131" spans="3:3">
      <c r="C131" s="119"/>
    </row>
    <row r="132" spans="3:3">
      <c r="C132" s="119"/>
    </row>
    <row r="133" spans="3:3">
      <c r="C133" s="119"/>
    </row>
    <row r="134" spans="3:3">
      <c r="C134" s="119"/>
    </row>
    <row r="135" spans="3:3">
      <c r="C135" s="119"/>
    </row>
    <row r="136" spans="3:3">
      <c r="C136" s="119"/>
    </row>
    <row r="137" spans="3:3">
      <c r="C137" s="119"/>
    </row>
    <row r="138" spans="3:3">
      <c r="C138" s="119"/>
    </row>
    <row r="139" spans="3:3">
      <c r="C139" s="119"/>
    </row>
    <row r="140" spans="3:3">
      <c r="C140" s="119"/>
    </row>
    <row r="141" spans="3:3">
      <c r="C141" s="119"/>
    </row>
    <row r="142" spans="3:3">
      <c r="C142" s="119"/>
    </row>
    <row r="143" spans="3:3">
      <c r="C143" s="119"/>
    </row>
    <row r="144" spans="3:3">
      <c r="C144" s="119"/>
    </row>
    <row r="145" spans="3:3">
      <c r="C145" s="119"/>
    </row>
    <row r="146" spans="3:3">
      <c r="C146" s="119"/>
    </row>
    <row r="147" spans="3:3">
      <c r="C147" s="119"/>
    </row>
    <row r="148" spans="3:3">
      <c r="C148" s="119"/>
    </row>
    <row r="149" spans="3:3">
      <c r="C149" s="119"/>
    </row>
    <row r="150" spans="3:3">
      <c r="C150" s="119"/>
    </row>
    <row r="151" spans="3:3">
      <c r="C151" s="119"/>
    </row>
    <row r="152" spans="3:3">
      <c r="C152" s="119"/>
    </row>
    <row r="153" spans="3:3">
      <c r="C153" s="119"/>
    </row>
    <row r="154" spans="3:3">
      <c r="C154" s="119"/>
    </row>
    <row r="155" spans="3:3">
      <c r="C155" s="119"/>
    </row>
    <row r="156" spans="3:3">
      <c r="C156" s="119"/>
    </row>
    <row r="157" spans="3:3">
      <c r="C157" s="119"/>
    </row>
    <row r="158" spans="3:3">
      <c r="C158" s="119"/>
    </row>
    <row r="159" spans="3:3">
      <c r="C159" s="119"/>
    </row>
    <row r="160" spans="3:3">
      <c r="C160" s="119"/>
    </row>
    <row r="161" spans="3:3">
      <c r="C161" s="119"/>
    </row>
    <row r="162" spans="3:3">
      <c r="C162" s="119"/>
    </row>
    <row r="163" spans="3:3">
      <c r="C163" s="119"/>
    </row>
    <row r="164" spans="3:3">
      <c r="C164" s="119"/>
    </row>
    <row r="165" spans="3:3">
      <c r="C165" s="119"/>
    </row>
  </sheetData>
  <mergeCells count="3">
    <mergeCell ref="A6:C6"/>
    <mergeCell ref="A19:B19"/>
    <mergeCell ref="C2:C3"/>
  </mergeCells>
  <pageMargins left="1.1811023622047245" right="0.39370078740157483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 Windows</cp:lastModifiedBy>
  <cp:lastPrinted>2020-12-22T02:34:25Z</cp:lastPrinted>
  <dcterms:created xsi:type="dcterms:W3CDTF">2007-09-12T09:25:25Z</dcterms:created>
  <dcterms:modified xsi:type="dcterms:W3CDTF">2021-01-20T03:08:14Z</dcterms:modified>
</cp:coreProperties>
</file>