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843" activeTab="6"/>
  </bookViews>
  <sheets>
    <sheet name="1,1" sheetId="1" r:id="rId1"/>
    <sheet name="2,2" sheetId="2" r:id="rId2"/>
    <sheet name="3,3" sheetId="3" r:id="rId3"/>
    <sheet name="4" sheetId="4" r:id="rId4"/>
    <sheet name="5" sheetId="5" r:id="rId5"/>
    <sheet name="6" sheetId="6" r:id="rId6"/>
    <sheet name="7" sheetId="7" r:id="rId7"/>
  </sheets>
  <definedNames>
    <definedName name="_Toc105952697" localSheetId="4">'5'!#REF!</definedName>
    <definedName name="_Toc105952698" localSheetId="4">'5'!#REF!</definedName>
    <definedName name="_xlnm._FilterDatabase" localSheetId="5" hidden="1">'6'!$A$6:$J$142</definedName>
    <definedName name="_xlnm.Print_Area" localSheetId="0">'1,1'!$A$1:$C$25</definedName>
    <definedName name="_xlnm.Print_Area" localSheetId="1">'2,2'!$A$1:$C$8</definedName>
    <definedName name="_xlnm.Print_Area" localSheetId="2">'3,3'!$A$1:$D$20</definedName>
    <definedName name="_xlnm.Print_Area" localSheetId="3">'4'!$A$1:$E$42</definedName>
    <definedName name="_xlnm.Print_Area" localSheetId="4">'5'!$A$1:$D$68</definedName>
    <definedName name="_xlnm.Print_Area" localSheetId="5">'6'!$A$1:$J$129</definedName>
    <definedName name="_xlnm.Print_Area" localSheetId="6">'7'!$A$1:$J$129</definedName>
    <definedName name="п" localSheetId="6">#REF!</definedName>
    <definedName name="п">#REF!</definedName>
  </definedNames>
  <calcPr fullCalcOnLoad="1"/>
</workbook>
</file>

<file path=xl/comments6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rFont val="Tahoma"/>
            <family val="2"/>
          </rPr>
          <t>telengit-s:</t>
        </r>
        <r>
          <rPr>
            <sz val="9"/>
            <rFont val="Tahoma"/>
            <family val="2"/>
          </rPr>
          <t xml:space="preserve">
2016, принятый в 2014
</t>
        </r>
      </text>
    </comment>
    <comment ref="J5" authorId="0">
      <text>
        <r>
          <rPr>
            <b/>
            <sz val="9"/>
            <rFont val="Tahoma"/>
            <family val="2"/>
          </rPr>
          <t>telengit-s:</t>
        </r>
        <r>
          <rPr>
            <sz val="9"/>
            <rFont val="Tahoma"/>
            <family val="2"/>
          </rPr>
          <t xml:space="preserve">
2016, принятый в 2015
</t>
        </r>
      </text>
    </comment>
  </commentList>
</comments>
</file>

<file path=xl/comments7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rFont val="Tahoma"/>
            <family val="2"/>
          </rPr>
          <t>telengit-s:</t>
        </r>
        <r>
          <rPr>
            <sz val="9"/>
            <rFont val="Tahoma"/>
            <family val="2"/>
          </rPr>
          <t xml:space="preserve">
2016, принятый в 2014
</t>
        </r>
      </text>
    </comment>
    <comment ref="J5" authorId="0">
      <text>
        <r>
          <rPr>
            <b/>
            <sz val="9"/>
            <rFont val="Tahoma"/>
            <family val="2"/>
          </rPr>
          <t>telengit-s:</t>
        </r>
        <r>
          <rPr>
            <sz val="9"/>
            <rFont val="Tahoma"/>
            <family val="2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<sst xmlns="http://schemas.openxmlformats.org/spreadsheetml/2006/main" count="1574" uniqueCount="404">
  <si>
    <t>Условно утвержденные расходы</t>
  </si>
  <si>
    <t>Сумма с учетом изменений на 2016 год</t>
  </si>
  <si>
    <t>Код главы</t>
  </si>
  <si>
    <t>Код группы, подгруппы, статьи и вида источников</t>
  </si>
  <si>
    <t>Наименование</t>
  </si>
  <si>
    <t>Изменения (+;-)</t>
  </si>
  <si>
    <t>ВСЕГО РАСХОДОВ</t>
  </si>
  <si>
    <t>Другие вопросы в области социальной политики</t>
  </si>
  <si>
    <t>тыс. руб.</t>
  </si>
  <si>
    <t>Итого с учетом изменений 2016 год</t>
  </si>
  <si>
    <t>01 0 08 01000</t>
  </si>
  <si>
    <t>01 0 08 01100</t>
  </si>
  <si>
    <t>01 0 08 01110</t>
  </si>
  <si>
    <t>Фонд оплаты труда государственных (муниципальных) органов</t>
  </si>
  <si>
    <t>МБ</t>
  </si>
  <si>
    <t>глава</t>
  </si>
  <si>
    <t xml:space="preserve"> Взносы по обязательному социальному страхованию </t>
  </si>
  <si>
    <t>129</t>
  </si>
  <si>
    <t>Функционирование законодательных  (представительных) органов государственной власти и представительных органов муницпальных образований</t>
  </si>
  <si>
    <t>01 0 28 01110</t>
  </si>
  <si>
    <t>совет</t>
  </si>
  <si>
    <t>Основное мероприятие "Обеспечение эффективности муниципального управления"</t>
  </si>
  <si>
    <t>01 0 Л8 01000</t>
  </si>
  <si>
    <t>01 0 Л8 01100</t>
  </si>
  <si>
    <t>01 0 Л8 01110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</si>
  <si>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</si>
  <si>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 0 Л8 01190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</si>
  <si>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</si>
  <si>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</si>
  <si>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</si>
  <si>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</si>
  <si>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</si>
  <si>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</si>
  <si>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</si>
  <si>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</si>
  <si>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</si>
  <si>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01 3 10 00000</t>
  </si>
  <si>
    <t>Материально – техническое обеспечение работников молодежной политики</t>
  </si>
  <si>
    <t>01 3 10 00100</t>
  </si>
  <si>
    <t>Расходы на выплаты по оплате труда работников молодежной политики</t>
  </si>
  <si>
    <t>01 3 10 00110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</si>
  <si>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</si>
  <si>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</si>
  <si>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</si>
  <si>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</si>
  <si>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</si>
  <si>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</si>
  <si>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01 3 20 00000</t>
  </si>
  <si>
    <t xml:space="preserve">01 3 21 00000 </t>
  </si>
  <si>
    <t>01 3 21 00110</t>
  </si>
  <si>
    <t>Расходы на проведение мероприятий в сфере культуры</t>
  </si>
  <si>
    <t>01 3 21 00000</t>
  </si>
  <si>
    <t>01 3 21 00190</t>
  </si>
  <si>
    <t>Расходы на мероприятия по развитию физической культуры и спорта</t>
  </si>
  <si>
    <t>01 3 31 00000</t>
  </si>
  <si>
    <t>Основное мероприятие "Развитие физической культуры и спорта"</t>
  </si>
  <si>
    <t>01 3 30 00000</t>
  </si>
  <si>
    <t>Материально – техническое обеспечение работников в сфере физической культуры и спорта</t>
  </si>
  <si>
    <t>01 3 30 00100</t>
  </si>
  <si>
    <t>Расходы на выплаты по оплате труда работников в сфере физической культуры и спорта</t>
  </si>
  <si>
    <t>01 3 30 00110</t>
  </si>
  <si>
    <t>999 00 00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</si>
  <si>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</si>
  <si>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</si>
  <si>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</si>
  <si>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</si>
  <si>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</si>
  <si>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</si>
  <si>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</si>
  <si>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</si>
  <si>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</si>
  <si>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</si>
  <si>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</si>
  <si>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</si>
  <si>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</si>
  <si>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</si>
  <si>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</si>
  <si>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</si>
  <si>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</si>
  <si>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</si>
  <si>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</si>
  <si>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</si>
  <si>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</si>
  <si>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</si>
  <si>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</si>
  <si>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</si>
  <si>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</si>
  <si>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</si>
  <si>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</si>
  <si>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</si>
  <si>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</si>
  <si>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</si>
  <si>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</si>
  <si>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</si>
  <si>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</si>
  <si>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</si>
  <si>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</si>
  <si>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</si>
  <si>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</si>
  <si>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</si>
  <si>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</si>
  <si>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</si>
  <si>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</si>
  <si>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</si>
  <si>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</si>
  <si>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</si>
  <si>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</si>
  <si>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</si>
  <si>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</si>
  <si>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</si>
  <si>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</si>
  <si>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</si>
  <si>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</si>
  <si>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</si>
  <si>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</si>
  <si>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</si>
  <si>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</si>
  <si>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</si>
  <si>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</si>
  <si>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</si>
  <si>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</si>
  <si>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</si>
  <si>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</si>
  <si>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</si>
  <si>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</si>
  <si>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</si>
  <si>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</si>
  <si>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</si>
  <si>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</si>
  <si>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</si>
  <si>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</si>
  <si>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</si>
  <si>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</si>
  <si>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</si>
  <si>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</si>
  <si>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</si>
  <si>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</si>
  <si>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</si>
  <si>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</si>
  <si>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</si>
  <si>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</si>
  <si>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</si>
  <si>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</si>
  <si>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</si>
  <si>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</si>
  <si>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</si>
  <si>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</si>
  <si>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</si>
  <si>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</si>
  <si>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</si>
  <si>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</si>
  <si>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</si>
  <si>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</si>
  <si>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</si>
  <si>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</si>
  <si>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</si>
  <si>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</si>
  <si>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</si>
  <si>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</si>
  <si>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</si>
  <si>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</si>
  <si>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</si>
  <si>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</si>
  <si>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</si>
  <si>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</si>
  <si>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</si>
  <si>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</si>
  <si>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</si>
  <si>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</si>
  <si>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</si>
  <si>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</si>
  <si>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</si>
  <si>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</si>
  <si>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</si>
  <si>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</si>
  <si>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</si>
  <si>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</si>
  <si>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</si>
  <si>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</si>
  <si>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</si>
  <si>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</si>
  <si>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</si>
  <si>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</si>
  <si>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</si>
  <si>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</si>
  <si>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</si>
  <si>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</si>
  <si>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</si>
  <si>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</si>
  <si>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</si>
  <si>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</si>
  <si>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</si>
  <si>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01 05 02 01 10 0000 510</t>
  </si>
  <si>
    <t>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</si>
  <si>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</si>
  <si>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</si>
  <si>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</t>
  </si>
  <si>
    <t>801</t>
  </si>
  <si>
    <t>код</t>
  </si>
  <si>
    <t>наименование ведомственной целевой программы</t>
  </si>
  <si>
    <t>2016</t>
  </si>
  <si>
    <t>непрограммные расходы</t>
  </si>
  <si>
    <t>итого</t>
  </si>
  <si>
    <t>0100000000</t>
  </si>
  <si>
    <t>Распределение бюджетных ассигнований на реализацию муниципальных программ на 2016 год</t>
  </si>
  <si>
    <t>"Комплексное развитие территории сельского поселения"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</si>
  <si>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</si>
  <si>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</si>
  <si>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</si>
  <si>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</si>
  <si>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</si>
  <si>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</si>
  <si>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</si>
  <si>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</si>
  <si>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персоналу, за исключением фонда оплаты труда</t>
  </si>
  <si>
    <t>122</t>
  </si>
  <si>
    <t>01 0 0801</t>
  </si>
  <si>
    <t xml:space="preserve">Высшее должностное лицо </t>
  </si>
  <si>
    <t>01 0 1801</t>
  </si>
  <si>
    <t>03</t>
  </si>
  <si>
    <t>Председатель представительного органа муниципального образования</t>
  </si>
  <si>
    <t>01 0 2801</t>
  </si>
  <si>
    <t>04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</si>
  <si>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</si>
  <si>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</si>
  <si>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</si>
  <si>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</si>
  <si>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</si>
  <si>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</si>
  <si>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</si>
  <si>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01 0 Л801</t>
  </si>
  <si>
    <t>11</t>
  </si>
  <si>
    <t>Резервные средства</t>
  </si>
  <si>
    <t>870</t>
  </si>
  <si>
    <t>01 0 00Ш1</t>
  </si>
  <si>
    <t>Национальная оборона</t>
  </si>
  <si>
    <t>01 0 5118</t>
  </si>
  <si>
    <t>05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</si>
  <si>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</si>
  <si>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</si>
  <si>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</si>
  <si>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</si>
  <si>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Жилищно-коммунальное хозяйство</t>
  </si>
  <si>
    <t>01 2 0000</t>
  </si>
  <si>
    <t>Образование</t>
  </si>
  <si>
    <t>07</t>
  </si>
  <si>
    <t>01 3 0000</t>
  </si>
  <si>
    <t xml:space="preserve">Культура, кинематография
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</si>
  <si>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</si>
  <si>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</si>
  <si>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</si>
  <si>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</si>
  <si>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</si>
  <si>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999</t>
  </si>
  <si>
    <t>99 9 0000</t>
  </si>
  <si>
    <t>00</t>
  </si>
  <si>
    <t>000 00 00</t>
  </si>
  <si>
    <t xml:space="preserve">Материально – техническое обеспечение работников </t>
  </si>
  <si>
    <t xml:space="preserve">Расходы на выплаты по оплате труда работников </t>
  </si>
  <si>
    <t>13</t>
  </si>
  <si>
    <t>01 1 20 00190</t>
  </si>
  <si>
    <t>01 1 20 00000</t>
  </si>
  <si>
    <t xml:space="preserve">Расходы на проведение мероприятий </t>
  </si>
  <si>
    <t>Основное мероприятие "Устойчивое развитие систем жизнеобеспечения"</t>
  </si>
  <si>
    <t>01 2 20 00000</t>
  </si>
  <si>
    <t>01 2 20 00190</t>
  </si>
  <si>
    <t>01 0 08 01190</t>
  </si>
  <si>
    <t>01 0 38 01190</t>
  </si>
  <si>
    <t>853</t>
  </si>
  <si>
    <t>09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</si>
  <si>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</si>
  <si>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</si>
  <si>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01 2 10 00190</t>
  </si>
  <si>
    <t>Код администратора</t>
  </si>
  <si>
    <t>КБК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</si>
  <si>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</si>
  <si>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</si>
  <si>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</si>
  <si>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</si>
  <si>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</si>
  <si>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</si>
  <si>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</si>
  <si>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</si>
  <si>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</si>
  <si>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</si>
  <si>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</si>
  <si>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</si>
  <si>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</si>
  <si>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</si>
  <si>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</si>
  <si>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</si>
  <si>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</si>
  <si>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</si>
  <si>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1 05 00000 00 0000 000  </t>
  </si>
  <si>
    <t>НАЛОГИ НА СОВОКУПНЫЙ ДОХОД</t>
  </si>
  <si>
    <t xml:space="preserve"> 1 05 03000 00 0000 110  </t>
  </si>
  <si>
    <t>Единый сельскохозяйственный налог</t>
  </si>
  <si>
    <t xml:space="preserve">  1 06 00000 00 0000 000  </t>
  </si>
  <si>
    <t>НАЛОГИ НА ИМУЩЕСТВО</t>
  </si>
  <si>
    <t xml:space="preserve">  1 06 01000 00 0000 110  </t>
  </si>
  <si>
    <t>Налог на имущество физических лиц</t>
  </si>
  <si>
    <t xml:space="preserve">  1 06 06000 00 0000 110  </t>
  </si>
  <si>
    <t>Земельный налог</t>
  </si>
  <si>
    <t xml:space="preserve"> 1 08 00000 00 0000 000  </t>
  </si>
  <si>
    <t>ГОСУДАРСТВЕННАЯ ПОШЛИНА</t>
  </si>
  <si>
    <t>НЕНАЛОГОВЫЕ ДОХОДЫ</t>
  </si>
  <si>
    <t xml:space="preserve"> 1 11 00000 00 0000 000  </t>
  </si>
  <si>
    <t>ДОХОДЫ  ОТ   ИСПОЛЬЗОВАНИЯ  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</si>
  <si>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</si>
  <si>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</si>
  <si>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</si>
  <si>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</si>
  <si>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</si>
  <si>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</si>
  <si>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</si>
  <si>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 ОТ  ОКАЗАНИЯ  ПЛАТНЫХ  УСЛУГ  И КОМПЕНСАЦИИ ЗАТРАТ ГОСУДАРСТВА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</si>
  <si>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</si>
  <si>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</si>
  <si>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</si>
  <si>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</si>
  <si>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</si>
  <si>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</si>
  <si>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1 17 14030 10 0000 180</t>
  </si>
  <si>
    <t>Средства самообложения граждан, зачисляемые в бюджеты поселений</t>
  </si>
  <si>
    <t>2 00 00000 00 0000 000</t>
  </si>
  <si>
    <t>БЕЗВОЗМЕЗДНЫЕ ПОСТУПЛЕНИЯ</t>
  </si>
  <si>
    <t xml:space="preserve"> 2 02 00000 00 0000 000 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</si>
  <si>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</si>
  <si>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</si>
  <si>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</si>
  <si>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</si>
  <si>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</si>
  <si>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</si>
  <si>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</si>
  <si>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2 02 02021 10 0000 151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</si>
  <si>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</si>
  <si>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</si>
  <si>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</si>
  <si>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</si>
  <si>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</si>
  <si>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</si>
  <si>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</si>
  <si>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</si>
  <si>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Общий объем доходов местного бюджета без учета межбюджетных  трансфертов, получаемых из других бюджетов бюджетной системы Российской Федерации</t>
  </si>
  <si>
    <t>изменения (+;-)</t>
  </si>
  <si>
    <t xml:space="preserve"> 2016 год (тыс.руб.)</t>
  </si>
  <si>
    <t xml:space="preserve"> 2016год (тыс.руб.) по бюджету</t>
  </si>
  <si>
    <t xml:space="preserve"> (тыс. рублей) </t>
  </si>
  <si>
    <t>Код бюджетной классификации</t>
  </si>
  <si>
    <t xml:space="preserve"> Сумма  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</si>
  <si>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</si>
  <si>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</si>
  <si>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</si>
  <si>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средств</t>
  </si>
  <si>
    <t>80101000000000000000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</si>
  <si>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</si>
  <si>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</si>
  <si>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местными бюджетами бюджетами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</si>
  <si>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</si>
  <si>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</si>
  <si>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</si>
  <si>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Бюджетные кредиты, полученные от других бюджетов бюджетной системы РФ  </t>
  </si>
  <si>
    <t xml:space="preserve">Бюджетные кредиты, полученные от других бюджетов бюджетной системы РФ местными бюджетами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</si>
  <si>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</si>
  <si>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</si>
  <si>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</si>
  <si>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</si>
  <si>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</si>
  <si>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</si>
  <si>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</si>
  <si>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</si>
  <si>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</si>
  <si>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2 02 04999 10 0000 151</t>
  </si>
  <si>
    <t>Прочие межбюджетные трансферты, передаваемые бюджетам поселений</t>
  </si>
  <si>
    <t xml:space="preserve">Приложение №1 к решению «О внесении изменений в решение сессии сельского Совета депутатов муниципального образования Бельтирское сельское поселение  № 23-2 от 25.02.2016 г. "О бюджете муниципального образования Бельтирское сельское поселение на 2016 год» от 28.12.2016 г. № 27-5 </t>
  </si>
  <si>
    <t xml:space="preserve">                                                                                                                                             Приложение 2  к решению «О внесении изменений в решение сессии сельского Совета депутатов муниципального образования Бельтирское сельское поселение  от 25.02.2016 г. № 23-2 «О внесении изменений в решение сельского Совета депутатов муниципального образования о бюджете муниципального образования Бельтирское сельское поселение  на 2016 год» изложить в следующей редакции: от 28.12.2016 г. №27-5</t>
  </si>
  <si>
    <t>Перечень главных администраторов источников финансирования дефицита бюджета администрации муниципального образования Бельтирское сельское поселение</t>
  </si>
  <si>
    <t>Администрация муниципального образования Бельтирское сельское поселение</t>
  </si>
  <si>
    <t xml:space="preserve">Приложение  3 к решению «О внесении изменений в решение сессии сельского Совета депутатов муниципального образования Бельтирское сельское поселение  от 25.02.2016 г. № 23-2 «О внесении изменений в решение сельского Совета депутатов муниципального образования о бюджете муниципального образования Бельтирское сельское поселение  на 2016 год» изложить в следующей редакции: от 28.12.2016 г. №27-2 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</si>
  <si>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«О внесении изменений в решение сессии сельского Совета депутатов муниципального образования Бельтирское сельское поселение  от 25.02.2016 г. № 23-2 «О внесении изменений в решение сельского Совета депутатов муниципального образования о бюджете муниципального образования Бельтирское сельское поселение  на 2016 год» изложить в следующей редакции: от 28.12.2016 г. №27-5</t>
  </si>
  <si>
    <t>Объем поступлений доходов в бюджет муниципального образования Бельтирского сельского поселения в 2016 году</t>
  </si>
  <si>
    <t>Приложение  5 к решению «О внесении изменений в решение сессии сельского Совета депутатов муниципального образования Бельтирское сельское поселение  от 25.02.2016 г. № 23-2 «О внесении изменений в решение сельского Совета депутатов муниципального образования о бюджете муниципального образования Бельтирское сельское поселение  на 2016 год» изложить в следующей редакции: от 28.12.2016 г. №27-5</t>
  </si>
  <si>
    <t>Приложение  6 к решению «О внесении изменений в решение сессии сельского Совета депутатов муниципального образования Бельтирское сельское поселение  от 25.02.2016 г. № 23-2 «О внесении изменений в решение сельского Совета депутатов муниципального образования о бюджете муниципального образования Бельтирское сельское поселение  на 2016 год» изложить в следующей редакции: от 28.12.2016 г. №27-2</t>
  </si>
  <si>
    <t>Распределение
бюджетных ассигнований по разделам, подразделам классификации расходов бюджета муниципального образования Бельтирское сельское поселение   на 2016 год</t>
  </si>
  <si>
    <t>Ведомственная структура расходов бюджета муниципального образования Бельтирскоесельское поселение на 2016 год</t>
  </si>
  <si>
    <t xml:space="preserve">Повышение эффективности муниципального управления 
Администрации МО Бельтирского сельского поселения в рамках
муниципальной программы  "Комплексное развитие территории МО Курайское сельское поселение"
</t>
  </si>
  <si>
    <t>Материально-техническое обеспечение Администрации МО Бельтирского сельского поселения в рамках муниципальной программы  "Комплексное развитие территории МО Курайское сельское поселение"</t>
  </si>
  <si>
    <t xml:space="preserve">Основное мероприятие "Повышение эффективности муниципального управления муниципального образования Бельтирского сельского поселения" </t>
  </si>
  <si>
    <t>Расходы на выплаты по оплате труда главы муниципального образования Бельтирского сельского поселения</t>
  </si>
  <si>
    <t>Расходы на выплаты по оплате труда председателя муниципального образования Бельтирского сельского поселения</t>
  </si>
  <si>
    <t xml:space="preserve">Повышение эффективности муниципального управления 
Администрации МО Бельтирского сельского поселения в рамках
муниципальной программы  "Комплексное развитие территории МО Бельтирское сельское поселение"
</t>
  </si>
  <si>
    <t>Материально-техническое обеспечение Администрации МО Бельтирского сельского поселения в рамках муниципальной программы  "Комплексное развитие территории МО Бельтирскоесельское поселение"</t>
  </si>
  <si>
    <t>Расходы на выплаты по оплате труда работников Администрации МО Бельтирского сельского поселения</t>
  </si>
  <si>
    <t>Расходы на обеспечение функций Администрации МО Бельтирскогосельского поселения</t>
  </si>
  <si>
    <t>Резервный фонд  администрации МО Бельтирского сельского поселения в рамках подпрограммы "Развитие экономического и налогового потенциала" муниципальной программы "Комплексное развитие территории МО Бельтирского сельского поселения</t>
  </si>
  <si>
    <t>Осуществление первичного воинского учета на территориях, где отсутствуют военные комиссариаты в рамках подпрограммы "Устойчивое развитие систем жизнеобеспечения" муниципальной программы "Комплексное развитие территории Бельтирского сельского поселения</t>
  </si>
  <si>
    <t>Устойчивое развитие систем жизнеобеспечения в рамках муниципальной программы муниципального образования Бельтирского сельского поселения "Комплексное развитие территории сельского поселения"</t>
  </si>
  <si>
    <t>Развитие социально-культурной сферы в рамках муниципальной программы муниципального образования Бельтирского сельского поселения "Комплексное развитие территории сельского поселения"</t>
  </si>
  <si>
    <t>Приложение  7 к решению «О внесении изменений в решение сессии сельского Совета депутатов муниципального образования Бельтирское сельское поселение  от 25.02.2016 г. № 23-2 «О внесении изменений в решение сельского Совета депутатов муниципального образования о бюджете муниципального образования Бельтирское сельское поселение  на 2016 год» изложить в следующей редакции: от 28.12.2016 г. № 27-5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</si>
  <si>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Бельтирское сельское поселение  на 2016 год</t>
  </si>
  <si>
    <t>Материально-техническое обеспечение Администрации МО Бельтирского сельского поселения в рамках муниципальной программы  "Комплексное развитие территории МО Бельтирского сельского поселения</t>
  </si>
  <si>
    <t>Расходы на обеспечение функций Администрации МО Бельтирского сельского поселения</t>
  </si>
  <si>
    <t>Источники финансирования дефицита  бюджета муниципального образования Бельтирское сельское поселение на 2016 год</t>
  </si>
  <si>
    <t>Материально-техническое обеспечение Администрации МО Курайского сельского поселения в рамках муниципальной программы  "Комплексное развитие территории МО  Бельтирского сельского поселения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</si>
</sst>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_р_._-;\-* #,##0_р_._-;_-* &quot;-&quot;??_р_._-;_-@_-"/>
    <numFmt numFmtId="181" formatCode="[$-FC19]d\ mmmm\ yyyy\ &quot;г.&quot;"/>
    <numFmt numFmtId="182" formatCode="0.0000"/>
    <numFmt numFmtId="183" formatCode="0.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Arial Cyr"/>
      <family val="0"/>
    </font>
    <font>
      <sz val="9"/>
      <color indexed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37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0" borderId="0">
      <alignment vertical="top"/>
      <protection/>
    </xf>
    <xf numFmtId="0" fontId="4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0" fillId="0" borderId="17" xfId="0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6" fillId="0" borderId="1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wrapText="1"/>
    </xf>
    <xf numFmtId="1" fontId="6" fillId="0" borderId="17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0" fillId="25" borderId="0" xfId="0" applyFont="1" applyFill="1" applyAlignment="1">
      <alignment/>
    </xf>
    <xf numFmtId="0" fontId="20" fillId="2" borderId="0" xfId="0" applyFont="1" applyFill="1" applyAlignment="1">
      <alignment/>
    </xf>
    <xf numFmtId="0" fontId="3" fillId="0" borderId="0" xfId="0" applyFont="1" applyAlignment="1">
      <alignment horizontal="right"/>
    </xf>
    <xf numFmtId="43" fontId="3" fillId="0" borderId="0" xfId="67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49" fontId="4" fillId="0" borderId="17" xfId="67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7" xfId="67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0" fontId="3" fillId="2" borderId="17" xfId="0" applyFont="1" applyFill="1" applyBorder="1" applyAlignment="1">
      <alignment/>
    </xf>
    <xf numFmtId="43" fontId="4" fillId="2" borderId="17" xfId="67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justify"/>
    </xf>
    <xf numFmtId="49" fontId="3" fillId="0" borderId="17" xfId="0" applyNumberFormat="1" applyFont="1" applyFill="1" applyBorder="1" applyAlignment="1">
      <alignment horizontal="center" wrapText="1"/>
    </xf>
    <xf numFmtId="2" fontId="3" fillId="2" borderId="17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justify"/>
    </xf>
    <xf numFmtId="49" fontId="4" fillId="9" borderId="17" xfId="0" applyNumberFormat="1" applyFont="1" applyFill="1" applyBorder="1" applyAlignment="1">
      <alignment wrapText="1"/>
    </xf>
    <xf numFmtId="49" fontId="3" fillId="9" borderId="17" xfId="0" applyNumberFormat="1" applyFont="1" applyFill="1" applyBorder="1" applyAlignment="1">
      <alignment horizontal="center" wrapText="1"/>
    </xf>
    <xf numFmtId="49" fontId="3" fillId="9" borderId="17" xfId="0" applyNumberFormat="1" applyFont="1" applyFill="1" applyBorder="1" applyAlignment="1">
      <alignment horizontal="justify"/>
    </xf>
    <xf numFmtId="49" fontId="4" fillId="0" borderId="17" xfId="0" applyNumberFormat="1" applyFont="1" applyFill="1" applyBorder="1" applyAlignment="1">
      <alignment horizontal="justify"/>
    </xf>
    <xf numFmtId="49" fontId="4" fillId="0" borderId="17" xfId="0" applyNumberFormat="1" applyFont="1" applyFill="1" applyBorder="1" applyAlignment="1">
      <alignment horizontal="center" wrapText="1"/>
    </xf>
    <xf numFmtId="43" fontId="3" fillId="2" borderId="17" xfId="67" applyNumberFormat="1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right" wrapText="1"/>
    </xf>
    <xf numFmtId="43" fontId="8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19" xfId="0" applyFont="1" applyFill="1" applyBorder="1" applyAlignment="1">
      <alignment/>
    </xf>
    <xf numFmtId="49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center" vertical="top" wrapText="1"/>
    </xf>
    <xf numFmtId="43" fontId="8" fillId="0" borderId="17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43" fontId="8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8" fillId="0" borderId="17" xfId="0" applyNumberFormat="1" applyFont="1" applyFill="1" applyBorder="1" applyAlignment="1">
      <alignment vertical="top" wrapText="1"/>
    </xf>
    <xf numFmtId="173" fontId="8" fillId="0" borderId="17" xfId="0" applyNumberFormat="1" applyFont="1" applyFill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vertical="top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top" wrapText="1"/>
    </xf>
    <xf numFmtId="173" fontId="10" fillId="0" borderId="17" xfId="0" applyNumberFormat="1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49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top" wrapText="1"/>
    </xf>
    <xf numFmtId="0" fontId="8" fillId="2" borderId="17" xfId="0" applyFont="1" applyFill="1" applyBorder="1" applyAlignment="1">
      <alignment horizontal="justify" vertical="center" wrapText="1" shrinkToFit="1"/>
    </xf>
    <xf numFmtId="49" fontId="8" fillId="2" borderId="17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vertical="top" wrapText="1"/>
    </xf>
    <xf numFmtId="49" fontId="21" fillId="0" borderId="17" xfId="0" applyNumberFormat="1" applyFont="1" applyFill="1" applyBorder="1" applyAlignment="1">
      <alignment horizontal="center" vertical="center" wrapText="1"/>
    </xf>
    <xf numFmtId="173" fontId="8" fillId="26" borderId="17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8" fillId="2" borderId="17" xfId="0" applyFont="1" applyFill="1" applyBorder="1" applyAlignment="1">
      <alignment horizontal="justify" vertical="center"/>
    </xf>
    <xf numFmtId="0" fontId="8" fillId="2" borderId="17" xfId="0" applyFont="1" applyFill="1" applyBorder="1" applyAlignment="1">
      <alignment horizontal="justify" vertical="center" wrapText="1"/>
    </xf>
    <xf numFmtId="0" fontId="10" fillId="2" borderId="17" xfId="0" applyFont="1" applyFill="1" applyBorder="1" applyAlignment="1">
      <alignment horizontal="justify" vertical="center" wrapText="1" shrinkToFit="1"/>
    </xf>
    <xf numFmtId="173" fontId="10" fillId="26" borderId="17" xfId="0" applyNumberFormat="1" applyFont="1" applyFill="1" applyBorder="1" applyAlignment="1">
      <alignment horizontal="center" vertical="top" wrapText="1"/>
    </xf>
    <xf numFmtId="0" fontId="12" fillId="0" borderId="17" xfId="57" applyFont="1" applyFill="1" applyBorder="1" applyAlignment="1">
      <alignment horizontal="justify" vertical="justify" wrapText="1"/>
      <protection/>
    </xf>
    <xf numFmtId="49" fontId="12" fillId="0" borderId="17" xfId="57" applyNumberFormat="1" applyFont="1" applyFill="1" applyBorder="1" applyAlignment="1">
      <alignment horizontal="center" vertical="center" wrapText="1"/>
      <protection/>
    </xf>
    <xf numFmtId="49" fontId="17" fillId="2" borderId="17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justify" vertical="center"/>
    </xf>
    <xf numFmtId="0" fontId="8" fillId="2" borderId="20" xfId="0" applyFont="1" applyFill="1" applyBorder="1" applyAlignment="1">
      <alignment horizontal="justify" vertical="center" wrapText="1" shrinkToFit="1"/>
    </xf>
    <xf numFmtId="0" fontId="12" fillId="2" borderId="17" xfId="0" applyFont="1" applyFill="1" applyBorder="1" applyAlignment="1">
      <alignment horizontal="justify" vertical="center" wrapText="1"/>
    </xf>
    <xf numFmtId="0" fontId="10" fillId="2" borderId="17" xfId="0" applyFont="1" applyFill="1" applyBorder="1" applyAlignment="1">
      <alignment horizontal="justify" vertical="center" wrapText="1"/>
    </xf>
    <xf numFmtId="0" fontId="10" fillId="2" borderId="17" xfId="0" applyFont="1" applyFill="1" applyBorder="1" applyAlignment="1">
      <alignment horizontal="left" vertical="center" wrapText="1" shrinkToFit="1"/>
    </xf>
    <xf numFmtId="173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173" fontId="8" fillId="0" borderId="17" xfId="0" applyNumberFormat="1" applyFont="1" applyFill="1" applyBorder="1" applyAlignment="1">
      <alignment horizontal="right" vertical="top" wrapText="1"/>
    </xf>
    <xf numFmtId="174" fontId="8" fillId="0" borderId="17" xfId="0" applyNumberFormat="1" applyFont="1" applyFill="1" applyBorder="1" applyAlignment="1">
      <alignment horizontal="center" vertical="top" wrapText="1"/>
    </xf>
    <xf numFmtId="174" fontId="12" fillId="0" borderId="0" xfId="0" applyNumberFormat="1" applyFont="1" applyAlignment="1">
      <alignment/>
    </xf>
    <xf numFmtId="43" fontId="12" fillId="0" borderId="0" xfId="0" applyNumberFormat="1" applyFont="1" applyAlignment="1">
      <alignment horizontal="center" vertical="top" wrapText="1"/>
    </xf>
    <xf numFmtId="43" fontId="12" fillId="0" borderId="0" xfId="0" applyNumberFormat="1" applyFont="1" applyAlignment="1">
      <alignment/>
    </xf>
    <xf numFmtId="43" fontId="21" fillId="0" borderId="0" xfId="0" applyNumberFormat="1" applyFont="1" applyAlignment="1">
      <alignment horizontal="center" vertical="top" wrapText="1"/>
    </xf>
    <xf numFmtId="43" fontId="8" fillId="0" borderId="0" xfId="0" applyNumberFormat="1" applyFont="1" applyFill="1" applyAlignment="1">
      <alignment horizontal="right" wrapText="1"/>
    </xf>
    <xf numFmtId="43" fontId="10" fillId="0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43" fontId="21" fillId="0" borderId="0" xfId="0" applyNumberFormat="1" applyFont="1" applyFill="1" applyAlignment="1">
      <alignment/>
    </xf>
    <xf numFmtId="0" fontId="10" fillId="2" borderId="20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2" fontId="6" fillId="0" borderId="17" xfId="0" applyNumberFormat="1" applyFont="1" applyFill="1" applyBorder="1" applyAlignment="1">
      <alignment horizontal="center"/>
    </xf>
    <xf numFmtId="180" fontId="8" fillId="0" borderId="17" xfId="0" applyNumberFormat="1" applyFont="1" applyFill="1" applyBorder="1" applyAlignment="1">
      <alignment horizontal="left" vertical="center" wrapText="1"/>
    </xf>
    <xf numFmtId="180" fontId="8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49" fontId="8" fillId="0" borderId="17" xfId="0" applyNumberFormat="1" applyFont="1" applyBorder="1" applyAlignment="1">
      <alignment wrapText="1"/>
    </xf>
    <xf numFmtId="173" fontId="8" fillId="0" borderId="17" xfId="0" applyNumberFormat="1" applyFont="1" applyBorder="1" applyAlignment="1">
      <alignment wrapText="1"/>
    </xf>
    <xf numFmtId="2" fontId="8" fillId="0" borderId="17" xfId="0" applyNumberFormat="1" applyFont="1" applyBorder="1" applyAlignment="1">
      <alignment wrapText="1"/>
    </xf>
    <xf numFmtId="0" fontId="8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70.875" style="0" customWidth="1"/>
    <col min="2" max="2" width="19.125" style="0" customWidth="1"/>
    <col min="3" max="3" width="13.75390625" style="0" customWidth="1"/>
  </cols>
  <sheetData>
    <row r="1" spans="1:3" ht="121.5" customHeight="1">
      <c r="A1" s="17"/>
      <c r="B1" s="144" t="s">
        <v>374</v>
      </c>
      <c r="C1" s="144"/>
    </row>
    <row r="2" spans="1:3" ht="12.75">
      <c r="A2" s="145" t="s">
        <v>402</v>
      </c>
      <c r="B2" s="145"/>
      <c r="C2" s="145"/>
    </row>
    <row r="3" spans="1:3" ht="12.75">
      <c r="A3" s="17"/>
      <c r="B3" s="17"/>
      <c r="C3" s="76" t="s">
        <v>347</v>
      </c>
    </row>
    <row r="4" spans="1:3" ht="25.5">
      <c r="A4" s="133"/>
      <c r="B4" s="134" t="s">
        <v>348</v>
      </c>
      <c r="C4" s="134" t="s">
        <v>349</v>
      </c>
    </row>
    <row r="5" spans="1:3" ht="12.75">
      <c r="A5" s="133" t="s">
        <v>350</v>
      </c>
      <c r="B5" s="133"/>
      <c r="C5" s="133"/>
    </row>
    <row r="6" spans="1:3" ht="17.25" customHeight="1">
      <c r="A6" s="133" t="s">
        <v>351</v>
      </c>
      <c r="B6" s="133"/>
      <c r="C6" s="133"/>
    </row>
    <row r="7" spans="1:3" ht="12.75">
      <c r="A7" s="133" t="s">
        <v>352</v>
      </c>
      <c r="B7" s="133"/>
      <c r="C7" s="133"/>
    </row>
    <row r="8" spans="1:3" ht="12.75">
      <c r="A8" s="133" t="s">
        <v>353</v>
      </c>
      <c r="B8" s="141" t="s">
        <v>354</v>
      </c>
      <c r="C8" s="142">
        <v>503.87</v>
      </c>
    </row>
    <row r="9" spans="1:3" ht="24.75" customHeight="1">
      <c r="A9" s="133" t="s">
        <v>355</v>
      </c>
      <c r="B9" s="133"/>
      <c r="C9" s="133"/>
    </row>
    <row r="10" spans="1:3" ht="24.75" customHeight="1">
      <c r="A10" s="133" t="s">
        <v>356</v>
      </c>
      <c r="B10" s="133"/>
      <c r="C10" s="133"/>
    </row>
    <row r="11" spans="1:3" ht="24.75" customHeight="1">
      <c r="A11" s="133" t="s">
        <v>357</v>
      </c>
      <c r="B11" s="133"/>
      <c r="C11" s="133"/>
    </row>
    <row r="12" spans="1:3" ht="24.75" customHeight="1">
      <c r="A12" s="133" t="s">
        <v>358</v>
      </c>
      <c r="B12" s="133"/>
      <c r="C12" s="133"/>
    </row>
    <row r="13" spans="1:3" ht="24.75" customHeight="1">
      <c r="A13" s="133" t="s">
        <v>359</v>
      </c>
      <c r="B13" s="133"/>
      <c r="C13" s="133"/>
    </row>
    <row r="14" spans="1:3" ht="24.75" customHeight="1">
      <c r="A14" s="133" t="s">
        <v>360</v>
      </c>
      <c r="B14" s="133"/>
      <c r="C14" s="133"/>
    </row>
    <row r="15" spans="1:3" ht="24.75" customHeight="1">
      <c r="A15" s="133" t="s">
        <v>361</v>
      </c>
      <c r="B15" s="133"/>
      <c r="C15" s="133"/>
    </row>
    <row r="16" spans="1:3" ht="24.75" customHeight="1">
      <c r="A16" s="133" t="s">
        <v>362</v>
      </c>
      <c r="B16" s="133"/>
      <c r="C16" s="133"/>
    </row>
    <row r="17" spans="1:3" ht="24.75" customHeight="1">
      <c r="A17" s="133" t="s">
        <v>363</v>
      </c>
      <c r="B17" s="133"/>
      <c r="C17" s="133"/>
    </row>
    <row r="18" spans="1:3" ht="24.75" customHeight="1">
      <c r="A18" s="133" t="s">
        <v>364</v>
      </c>
      <c r="B18" s="133"/>
      <c r="C18" s="133"/>
    </row>
    <row r="19" spans="1:3" ht="24.75" customHeight="1">
      <c r="A19" s="133" t="s">
        <v>365</v>
      </c>
      <c r="B19" s="133"/>
      <c r="C19" s="133"/>
    </row>
    <row r="20" spans="1:3" ht="24.75" customHeight="1">
      <c r="A20" s="133" t="s">
        <v>366</v>
      </c>
      <c r="B20" s="133"/>
      <c r="C20" s="133"/>
    </row>
    <row r="21" spans="1:3" ht="24.75" customHeight="1">
      <c r="A21" s="133" t="s">
        <v>367</v>
      </c>
      <c r="B21" s="133"/>
      <c r="C21" s="133"/>
    </row>
    <row r="22" spans="1:3" ht="24.75" customHeight="1">
      <c r="A22" s="133" t="s">
        <v>368</v>
      </c>
      <c r="B22" s="133"/>
      <c r="C22" s="133"/>
    </row>
    <row r="23" spans="1:3" ht="24.75" customHeight="1">
      <c r="A23" s="133" t="s">
        <v>369</v>
      </c>
      <c r="B23" s="133"/>
      <c r="C23" s="133"/>
    </row>
    <row r="24" spans="1:3" ht="24.75" customHeight="1">
      <c r="A24" s="133" t="s">
        <v>370</v>
      </c>
      <c r="B24" s="133"/>
      <c r="C24" s="133"/>
    </row>
    <row r="25" spans="1:3" ht="24.75" customHeight="1">
      <c r="A25" s="133" t="s">
        <v>371</v>
      </c>
      <c r="B25" s="133"/>
      <c r="C25" s="133"/>
    </row>
    <row r="26" spans="1:3" ht="12.75">
      <c r="A26" s="129"/>
      <c r="B26" s="129"/>
      <c r="C26" s="129"/>
    </row>
    <row r="27" spans="1:3" ht="12.75">
      <c r="A27" s="129"/>
      <c r="B27" s="129"/>
      <c r="C27" s="129"/>
    </row>
  </sheetData>
  <sheetProtection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4.625" style="0" customWidth="1"/>
    <col min="2" max="2" width="25.875" style="0" customWidth="1"/>
    <col min="3" max="3" width="70.25390625" style="0" customWidth="1"/>
  </cols>
  <sheetData>
    <row r="1" spans="1:10" ht="129" customHeight="1">
      <c r="A1" s="3"/>
      <c r="B1" s="147" t="s">
        <v>375</v>
      </c>
      <c r="C1" s="147"/>
      <c r="D1" s="1"/>
      <c r="E1" s="4"/>
      <c r="F1" s="4"/>
      <c r="G1" s="4"/>
      <c r="H1" s="4"/>
      <c r="I1" s="4"/>
      <c r="J1" s="4"/>
    </row>
    <row r="2" spans="1:3" ht="18.75">
      <c r="A2" s="3"/>
      <c r="B2" s="3"/>
      <c r="C2" s="3"/>
    </row>
    <row r="3" spans="1:3" ht="66" customHeight="1" thickBot="1">
      <c r="A3" s="146" t="s">
        <v>376</v>
      </c>
      <c r="B3" s="146"/>
      <c r="C3" s="146"/>
    </row>
    <row r="4" spans="1:3" s="12" customFormat="1" ht="64.5" customHeight="1">
      <c r="A4" s="9" t="s">
        <v>2</v>
      </c>
      <c r="B4" s="10" t="s">
        <v>3</v>
      </c>
      <c r="C4" s="11" t="s">
        <v>4</v>
      </c>
    </row>
    <row r="5" spans="1:3" s="12" customFormat="1" ht="27.75" customHeight="1">
      <c r="A5" s="148" t="s">
        <v>377</v>
      </c>
      <c r="B5" s="149"/>
      <c r="C5" s="150"/>
    </row>
    <row r="6" spans="1:3" ht="12.75">
      <c r="A6" s="38">
        <v>801</v>
      </c>
      <c r="B6" s="28" t="s">
        <v>192</v>
      </c>
      <c r="C6" s="5" t="s">
        <v>194</v>
      </c>
    </row>
    <row r="7" spans="1:3" ht="12.75">
      <c r="A7" s="38">
        <v>801</v>
      </c>
      <c r="B7" s="28" t="s">
        <v>193</v>
      </c>
      <c r="C7" s="5" t="s">
        <v>195</v>
      </c>
    </row>
    <row r="8" spans="1:3" ht="13.5" thickBot="1">
      <c r="A8" s="6"/>
      <c r="B8" s="7"/>
      <c r="C8" s="8"/>
    </row>
  </sheetData>
  <sheetProtection/>
  <mergeCells count="3">
    <mergeCell ref="A3:C3"/>
    <mergeCell ref="B1:C1"/>
    <mergeCell ref="A5:C5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14.75390625" style="0" customWidth="1"/>
    <col min="2" max="2" width="58.125" style="0" customWidth="1"/>
    <col min="3" max="3" width="15.00390625" style="0" customWidth="1"/>
    <col min="4" max="4" width="19.375" style="0" hidden="1" customWidth="1"/>
  </cols>
  <sheetData>
    <row r="1" spans="1:4" ht="15.75" customHeight="1">
      <c r="A1" s="151" t="s">
        <v>378</v>
      </c>
      <c r="B1" s="151"/>
      <c r="C1" s="151"/>
      <c r="D1" s="151"/>
    </row>
    <row r="2" spans="1:4" ht="15.75" customHeight="1">
      <c r="A2" s="151"/>
      <c r="B2" s="151"/>
      <c r="C2" s="151"/>
      <c r="D2" s="151"/>
    </row>
    <row r="3" spans="1:4" ht="15.75" customHeight="1">
      <c r="A3" s="151"/>
      <c r="B3" s="151"/>
      <c r="C3" s="151"/>
      <c r="D3" s="151"/>
    </row>
    <row r="4" spans="1:4" ht="15.75" customHeight="1">
      <c r="A4" s="151"/>
      <c r="B4" s="151"/>
      <c r="C4" s="151"/>
      <c r="D4" s="151"/>
    </row>
    <row r="5" spans="1:4" ht="15.75" customHeight="1">
      <c r="A5" s="151"/>
      <c r="B5" s="151"/>
      <c r="C5" s="151"/>
      <c r="D5" s="151"/>
    </row>
    <row r="6" spans="1:4" ht="45.75" customHeight="1">
      <c r="A6" s="152" t="s">
        <v>204</v>
      </c>
      <c r="B6" s="152"/>
      <c r="C6" s="152"/>
      <c r="D6" s="15"/>
    </row>
    <row r="7" spans="1:4" ht="15.75">
      <c r="A7" s="15"/>
      <c r="B7" s="54"/>
      <c r="C7" s="55"/>
      <c r="D7" s="15"/>
    </row>
    <row r="8" spans="1:4" ht="15.75">
      <c r="A8" s="56" t="s">
        <v>198</v>
      </c>
      <c r="B8" s="57" t="s">
        <v>199</v>
      </c>
      <c r="C8" s="58" t="s">
        <v>200</v>
      </c>
      <c r="D8" s="59">
        <v>2017</v>
      </c>
    </row>
    <row r="9" spans="1:4" ht="15.75">
      <c r="A9" s="56"/>
      <c r="B9" s="59"/>
      <c r="C9" s="60"/>
      <c r="D9" s="56"/>
    </row>
    <row r="10" spans="1:4" ht="66.75" customHeight="1">
      <c r="A10" s="75" t="s">
        <v>203</v>
      </c>
      <c r="B10" s="62" t="s">
        <v>205</v>
      </c>
      <c r="C10" s="64">
        <v>6003.16</v>
      </c>
      <c r="D10" s="63"/>
    </row>
    <row r="11" spans="1:4" ht="72.75" customHeight="1" hidden="1">
      <c r="A11" s="61"/>
      <c r="B11" s="62"/>
      <c r="C11" s="64"/>
      <c r="D11" s="63"/>
    </row>
    <row r="12" spans="1:4" ht="51" customHeight="1" hidden="1">
      <c r="A12" s="65"/>
      <c r="B12" s="66"/>
      <c r="C12" s="64"/>
      <c r="D12" s="67"/>
    </row>
    <row r="13" spans="1:4" ht="15.75" hidden="1">
      <c r="A13" s="68"/>
      <c r="B13" s="62"/>
      <c r="C13" s="64"/>
      <c r="D13" s="63"/>
    </row>
    <row r="14" spans="1:4" ht="15.75" hidden="1">
      <c r="A14" s="69"/>
      <c r="B14" s="70"/>
      <c r="C14" s="64"/>
      <c r="D14" s="63"/>
    </row>
    <row r="15" spans="1:4" ht="15.75" hidden="1">
      <c r="A15" s="71"/>
      <c r="B15" s="70"/>
      <c r="C15" s="64"/>
      <c r="D15" s="63"/>
    </row>
    <row r="16" spans="1:4" ht="15.75" hidden="1">
      <c r="A16" s="71"/>
      <c r="B16" s="70"/>
      <c r="C16" s="64"/>
      <c r="D16" s="63"/>
    </row>
    <row r="17" spans="1:4" ht="15.75" hidden="1">
      <c r="A17" s="71"/>
      <c r="B17" s="70"/>
      <c r="C17" s="64"/>
      <c r="D17" s="63"/>
    </row>
    <row r="18" spans="1:4" ht="15.75" hidden="1">
      <c r="A18" s="71"/>
      <c r="B18" s="70"/>
      <c r="C18" s="64"/>
      <c r="D18" s="63"/>
    </row>
    <row r="19" spans="1:4" ht="15.75">
      <c r="A19" s="72"/>
      <c r="B19" s="73" t="s">
        <v>201</v>
      </c>
      <c r="C19" s="64">
        <v>0</v>
      </c>
      <c r="D19" s="64">
        <v>0</v>
      </c>
    </row>
    <row r="20" spans="1:4" ht="15.75">
      <c r="A20" s="153" t="s">
        <v>202</v>
      </c>
      <c r="B20" s="154"/>
      <c r="C20" s="74">
        <f>C10+C11+C12+C19</f>
        <v>6003.16</v>
      </c>
      <c r="D20" s="74">
        <f>D10+D11+D12+D19</f>
        <v>0</v>
      </c>
    </row>
  </sheetData>
  <sheetProtection/>
  <mergeCells count="3">
    <mergeCell ref="A1:D5"/>
    <mergeCell ref="A6:C6"/>
    <mergeCell ref="A20:B2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zoomScalePageLayoutView="0" workbookViewId="0" topLeftCell="A30">
      <selection activeCell="I42" sqref="I42"/>
    </sheetView>
  </sheetViews>
  <sheetFormatPr defaultColWidth="9.00390625" defaultRowHeight="12.75"/>
  <cols>
    <col min="1" max="1" width="18.375" style="0" customWidth="1"/>
    <col min="2" max="2" width="23.125" style="0" customWidth="1"/>
    <col min="3" max="3" width="51.75390625" style="0" customWidth="1"/>
    <col min="4" max="4" width="15.00390625" style="0" customWidth="1"/>
    <col min="5" max="5" width="14.375" style="0" customWidth="1"/>
    <col min="6" max="6" width="15.125" style="0" hidden="1" customWidth="1"/>
  </cols>
  <sheetData>
    <row r="1" spans="1:6" ht="73.5" customHeight="1">
      <c r="A1" s="17"/>
      <c r="B1" s="17"/>
      <c r="C1" s="155" t="s">
        <v>379</v>
      </c>
      <c r="D1" s="155"/>
      <c r="E1" s="155"/>
      <c r="F1" s="76"/>
    </row>
    <row r="2" spans="1:6" ht="21.75" customHeight="1">
      <c r="A2" s="156" t="s">
        <v>380</v>
      </c>
      <c r="B2" s="156"/>
      <c r="C2" s="156"/>
      <c r="D2" s="156"/>
      <c r="E2" s="156"/>
      <c r="F2" s="17"/>
    </row>
    <row r="3" spans="1:6" ht="12.75">
      <c r="A3" s="133"/>
      <c r="B3" s="133"/>
      <c r="C3" s="133"/>
      <c r="D3" s="133"/>
      <c r="E3" s="133" t="s">
        <v>186</v>
      </c>
      <c r="F3" s="133" t="s">
        <v>186</v>
      </c>
    </row>
    <row r="4" spans="1:6" ht="38.25" customHeight="1">
      <c r="A4" s="157"/>
      <c r="B4" s="157"/>
      <c r="C4" s="157"/>
      <c r="D4" s="134" t="s">
        <v>344</v>
      </c>
      <c r="E4" s="134" t="s">
        <v>345</v>
      </c>
      <c r="F4" s="134" t="s">
        <v>346</v>
      </c>
    </row>
    <row r="5" spans="1:6" ht="12.75">
      <c r="A5" s="134" t="s">
        <v>273</v>
      </c>
      <c r="B5" s="134" t="s">
        <v>274</v>
      </c>
      <c r="C5" s="134" t="s">
        <v>275</v>
      </c>
      <c r="D5" s="134"/>
      <c r="E5" s="134"/>
      <c r="F5" s="134"/>
    </row>
    <row r="6" spans="1:6" ht="12.75">
      <c r="A6" s="133">
        <v>0</v>
      </c>
      <c r="B6" s="133" t="s">
        <v>276</v>
      </c>
      <c r="C6" s="133" t="s">
        <v>277</v>
      </c>
      <c r="D6" s="143">
        <f>E6-F6</f>
        <v>18.389999999999986</v>
      </c>
      <c r="E6" s="143">
        <f>E7+E21</f>
        <v>237.39</v>
      </c>
      <c r="F6" s="133">
        <v>219</v>
      </c>
    </row>
    <row r="7" spans="1:6" ht="12.75">
      <c r="A7" s="133"/>
      <c r="B7" s="133"/>
      <c r="C7" s="133" t="s">
        <v>278</v>
      </c>
      <c r="D7" s="143">
        <f aca="true" t="shared" si="0" ref="D7:D42">E7-F7</f>
        <v>25.889999999999986</v>
      </c>
      <c r="E7" s="133">
        <v>204.89</v>
      </c>
      <c r="F7" s="133">
        <v>179</v>
      </c>
    </row>
    <row r="8" spans="1:6" ht="12.75">
      <c r="A8" s="133">
        <v>182</v>
      </c>
      <c r="B8" s="133" t="s">
        <v>279</v>
      </c>
      <c r="C8" s="133" t="s">
        <v>280</v>
      </c>
      <c r="D8" s="143">
        <f t="shared" si="0"/>
        <v>25.889999999999986</v>
      </c>
      <c r="E8" s="133">
        <v>204.89</v>
      </c>
      <c r="F8" s="133">
        <v>179</v>
      </c>
    </row>
    <row r="9" spans="1:6" ht="12.75">
      <c r="A9" s="133">
        <v>182</v>
      </c>
      <c r="B9" s="133" t="s">
        <v>281</v>
      </c>
      <c r="C9" s="133" t="s">
        <v>282</v>
      </c>
      <c r="D9" s="143">
        <f t="shared" si="0"/>
        <v>11.842880000000001</v>
      </c>
      <c r="E9" s="143">
        <v>62.84288</v>
      </c>
      <c r="F9" s="133">
        <v>51</v>
      </c>
    </row>
    <row r="10" spans="1:6" ht="38.25" customHeight="1" hidden="1">
      <c r="A10" s="133">
        <v>100</v>
      </c>
      <c r="B10" s="133" t="s">
        <v>283</v>
      </c>
      <c r="C10" s="133" t="s">
        <v>284</v>
      </c>
      <c r="D10" s="143">
        <f t="shared" si="0"/>
        <v>0</v>
      </c>
      <c r="E10" s="133">
        <v>0</v>
      </c>
      <c r="F10" s="133">
        <v>0</v>
      </c>
    </row>
    <row r="11" spans="1:6" ht="63.75" hidden="1">
      <c r="A11" s="133">
        <v>100</v>
      </c>
      <c r="B11" s="133" t="s">
        <v>285</v>
      </c>
      <c r="C11" s="133" t="s">
        <v>286</v>
      </c>
      <c r="D11" s="143">
        <f t="shared" si="0"/>
        <v>0</v>
      </c>
      <c r="E11" s="133">
        <v>0</v>
      </c>
      <c r="F11" s="133">
        <v>0</v>
      </c>
    </row>
    <row r="12" spans="1:6" ht="76.5" hidden="1">
      <c r="A12" s="133">
        <v>100</v>
      </c>
      <c r="B12" s="133" t="s">
        <v>287</v>
      </c>
      <c r="C12" s="133" t="s">
        <v>288</v>
      </c>
      <c r="D12" s="143">
        <f t="shared" si="0"/>
        <v>0</v>
      </c>
      <c r="E12" s="133">
        <v>0</v>
      </c>
      <c r="F12" s="133">
        <v>0</v>
      </c>
    </row>
    <row r="13" spans="1:6" ht="63.75" hidden="1">
      <c r="A13" s="133">
        <v>100</v>
      </c>
      <c r="B13" s="133" t="s">
        <v>289</v>
      </c>
      <c r="C13" s="133" t="s">
        <v>290</v>
      </c>
      <c r="D13" s="143">
        <f t="shared" si="0"/>
        <v>0</v>
      </c>
      <c r="E13" s="133">
        <v>0</v>
      </c>
      <c r="F13" s="133">
        <v>0</v>
      </c>
    </row>
    <row r="14" spans="1:6" ht="63.75" hidden="1">
      <c r="A14" s="133">
        <v>100</v>
      </c>
      <c r="B14" s="133" t="s">
        <v>291</v>
      </c>
      <c r="C14" s="133" t="s">
        <v>292</v>
      </c>
      <c r="D14" s="143">
        <f t="shared" si="0"/>
        <v>0</v>
      </c>
      <c r="E14" s="133">
        <v>0</v>
      </c>
      <c r="F14" s="133">
        <v>0</v>
      </c>
    </row>
    <row r="15" spans="1:6" ht="12.75">
      <c r="A15" s="133">
        <v>182</v>
      </c>
      <c r="B15" s="133" t="s">
        <v>293</v>
      </c>
      <c r="C15" s="133" t="s">
        <v>294</v>
      </c>
      <c r="D15" s="143">
        <f t="shared" si="0"/>
        <v>-11.4</v>
      </c>
      <c r="E15" s="133">
        <v>0.6</v>
      </c>
      <c r="F15" s="133">
        <v>12</v>
      </c>
    </row>
    <row r="16" spans="1:6" ht="12.75">
      <c r="A16" s="133">
        <v>182</v>
      </c>
      <c r="B16" s="133" t="s">
        <v>295</v>
      </c>
      <c r="C16" s="133" t="s">
        <v>296</v>
      </c>
      <c r="D16" s="143">
        <f t="shared" si="0"/>
        <v>-11.4</v>
      </c>
      <c r="E16" s="133">
        <v>0.6</v>
      </c>
      <c r="F16" s="133">
        <v>12</v>
      </c>
    </row>
    <row r="17" spans="1:6" ht="12.75">
      <c r="A17" s="133">
        <v>182</v>
      </c>
      <c r="B17" s="133" t="s">
        <v>297</v>
      </c>
      <c r="C17" s="133" t="s">
        <v>298</v>
      </c>
      <c r="D17" s="143">
        <f t="shared" si="0"/>
        <v>16.59975</v>
      </c>
      <c r="E17" s="143">
        <f>E18+E19</f>
        <v>126.59975</v>
      </c>
      <c r="F17" s="133">
        <v>110</v>
      </c>
    </row>
    <row r="18" spans="1:6" ht="12.75">
      <c r="A18" s="133">
        <v>182</v>
      </c>
      <c r="B18" s="133" t="s">
        <v>299</v>
      </c>
      <c r="C18" s="133" t="s">
        <v>300</v>
      </c>
      <c r="D18" s="143">
        <f t="shared" si="0"/>
        <v>-4.109209999999997</v>
      </c>
      <c r="E18" s="143">
        <v>35.89079</v>
      </c>
      <c r="F18" s="133">
        <v>40</v>
      </c>
    </row>
    <row r="19" spans="1:6" ht="12.75">
      <c r="A19" s="133">
        <v>182</v>
      </c>
      <c r="B19" s="133" t="s">
        <v>301</v>
      </c>
      <c r="C19" s="133" t="s">
        <v>302</v>
      </c>
      <c r="D19" s="143">
        <f t="shared" si="0"/>
        <v>20.708960000000005</v>
      </c>
      <c r="E19" s="143">
        <v>90.70896</v>
      </c>
      <c r="F19" s="133">
        <v>70</v>
      </c>
    </row>
    <row r="20" spans="1:6" ht="12.75">
      <c r="A20" s="133">
        <v>0</v>
      </c>
      <c r="B20" s="133" t="s">
        <v>303</v>
      </c>
      <c r="C20" s="133" t="s">
        <v>304</v>
      </c>
      <c r="D20" s="143">
        <f t="shared" si="0"/>
        <v>8.85</v>
      </c>
      <c r="E20" s="143">
        <v>14.85</v>
      </c>
      <c r="F20" s="133">
        <v>6</v>
      </c>
    </row>
    <row r="21" spans="1:6" ht="12.75">
      <c r="A21" s="133"/>
      <c r="B21" s="133"/>
      <c r="C21" s="133" t="s">
        <v>305</v>
      </c>
      <c r="D21" s="143">
        <f t="shared" si="0"/>
        <v>-70.5</v>
      </c>
      <c r="E21" s="143">
        <f>E22+E26+E28</f>
        <v>32.5</v>
      </c>
      <c r="F21" s="133">
        <v>103</v>
      </c>
    </row>
    <row r="22" spans="1:6" ht="38.25">
      <c r="A22" s="133">
        <v>801</v>
      </c>
      <c r="B22" s="133" t="s">
        <v>306</v>
      </c>
      <c r="C22" s="133" t="s">
        <v>307</v>
      </c>
      <c r="D22" s="143">
        <f t="shared" si="0"/>
        <v>0</v>
      </c>
      <c r="E22" s="133">
        <f>E24+E25</f>
        <v>0</v>
      </c>
      <c r="F22" s="133"/>
    </row>
    <row r="23" spans="1:6" ht="89.25" customHeight="1">
      <c r="A23" s="133">
        <v>801</v>
      </c>
      <c r="B23" s="133" t="s">
        <v>308</v>
      </c>
      <c r="C23" s="133" t="s">
        <v>309</v>
      </c>
      <c r="D23" s="143">
        <f t="shared" si="0"/>
        <v>0</v>
      </c>
      <c r="E23" s="133">
        <v>0</v>
      </c>
      <c r="F23" s="133"/>
    </row>
    <row r="24" spans="1:6" ht="63.75">
      <c r="A24" s="133">
        <v>92</v>
      </c>
      <c r="B24" s="133" t="s">
        <v>310</v>
      </c>
      <c r="C24" s="133" t="s">
        <v>311</v>
      </c>
      <c r="D24" s="143">
        <f t="shared" si="0"/>
        <v>0</v>
      </c>
      <c r="E24" s="143"/>
      <c r="F24" s="133">
        <v>0</v>
      </c>
    </row>
    <row r="25" spans="1:6" ht="76.5" customHeight="1">
      <c r="A25" s="133">
        <v>801</v>
      </c>
      <c r="B25" s="133" t="s">
        <v>312</v>
      </c>
      <c r="C25" s="133" t="s">
        <v>313</v>
      </c>
      <c r="D25" s="143">
        <f t="shared" si="0"/>
        <v>0</v>
      </c>
      <c r="E25" s="133"/>
      <c r="F25" s="133"/>
    </row>
    <row r="26" spans="1:6" ht="25.5">
      <c r="A26" s="133">
        <v>801</v>
      </c>
      <c r="B26" s="133" t="s">
        <v>314</v>
      </c>
      <c r="C26" s="133" t="s">
        <v>315</v>
      </c>
      <c r="D26" s="143">
        <f t="shared" si="0"/>
        <v>2.5</v>
      </c>
      <c r="E26" s="143">
        <f>E27</f>
        <v>2.5</v>
      </c>
      <c r="F26" s="133"/>
    </row>
    <row r="27" spans="1:6" ht="25.5">
      <c r="A27" s="133">
        <v>801</v>
      </c>
      <c r="B27" s="133" t="s">
        <v>316</v>
      </c>
      <c r="C27" s="133" t="s">
        <v>317</v>
      </c>
      <c r="D27" s="143">
        <f t="shared" si="0"/>
        <v>-7.5</v>
      </c>
      <c r="E27" s="143">
        <v>2.5</v>
      </c>
      <c r="F27" s="133">
        <v>10</v>
      </c>
    </row>
    <row r="28" spans="1:6" ht="12.75">
      <c r="A28" s="133">
        <v>801</v>
      </c>
      <c r="B28" s="133" t="s">
        <v>318</v>
      </c>
      <c r="C28" s="133" t="s">
        <v>319</v>
      </c>
      <c r="D28" s="143">
        <f t="shared" si="0"/>
        <v>0</v>
      </c>
      <c r="E28" s="143">
        <v>30</v>
      </c>
      <c r="F28" s="133">
        <v>30</v>
      </c>
    </row>
    <row r="29" spans="1:6" ht="12.75">
      <c r="A29" s="133">
        <v>801</v>
      </c>
      <c r="B29" s="133" t="s">
        <v>320</v>
      </c>
      <c r="C29" s="133" t="s">
        <v>321</v>
      </c>
      <c r="D29" s="143">
        <f t="shared" si="0"/>
        <v>0</v>
      </c>
      <c r="E29" s="143">
        <v>30</v>
      </c>
      <c r="F29" s="133">
        <v>30</v>
      </c>
    </row>
    <row r="30" spans="1:6" ht="25.5">
      <c r="A30" s="133">
        <v>801</v>
      </c>
      <c r="B30" s="133" t="s">
        <v>322</v>
      </c>
      <c r="C30" s="133" t="s">
        <v>323</v>
      </c>
      <c r="D30" s="143">
        <f t="shared" si="0"/>
        <v>0</v>
      </c>
      <c r="E30" s="143">
        <v>30</v>
      </c>
      <c r="F30" s="133">
        <v>30</v>
      </c>
    </row>
    <row r="31" spans="1:6" ht="12.75">
      <c r="A31" s="133">
        <v>801</v>
      </c>
      <c r="B31" s="133" t="s">
        <v>324</v>
      </c>
      <c r="C31" s="133" t="s">
        <v>325</v>
      </c>
      <c r="D31" s="143">
        <f t="shared" si="0"/>
        <v>5.199999999999818</v>
      </c>
      <c r="E31" s="143">
        <f>E32+E40</f>
        <v>5261.9</v>
      </c>
      <c r="F31" s="133">
        <v>5256.7</v>
      </c>
    </row>
    <row r="32" spans="1:6" ht="25.5">
      <c r="A32" s="133">
        <v>801</v>
      </c>
      <c r="B32" s="133" t="s">
        <v>326</v>
      </c>
      <c r="C32" s="133" t="s">
        <v>327</v>
      </c>
      <c r="D32" s="143">
        <f t="shared" si="0"/>
        <v>5.199999999999818</v>
      </c>
      <c r="E32" s="143">
        <v>5261.9</v>
      </c>
      <c r="F32" s="133">
        <v>5256.7</v>
      </c>
    </row>
    <row r="33" spans="1:6" ht="25.5">
      <c r="A33" s="133">
        <v>801</v>
      </c>
      <c r="B33" s="133" t="s">
        <v>328</v>
      </c>
      <c r="C33" s="133" t="s">
        <v>329</v>
      </c>
      <c r="D33" s="143">
        <f t="shared" si="0"/>
        <v>0</v>
      </c>
      <c r="E33" s="143">
        <v>5147.2</v>
      </c>
      <c r="F33" s="133">
        <v>5147.2</v>
      </c>
    </row>
    <row r="34" spans="1:6" ht="25.5">
      <c r="A34" s="133">
        <v>801</v>
      </c>
      <c r="B34" s="133" t="s">
        <v>330</v>
      </c>
      <c r="C34" s="133" t="s">
        <v>331</v>
      </c>
      <c r="D34" s="143">
        <f t="shared" si="0"/>
        <v>0</v>
      </c>
      <c r="E34" s="143">
        <v>5147.2</v>
      </c>
      <c r="F34" s="133">
        <v>5147.2</v>
      </c>
    </row>
    <row r="35" spans="1:6" ht="25.5">
      <c r="A35" s="133">
        <v>801</v>
      </c>
      <c r="B35" s="133" t="s">
        <v>332</v>
      </c>
      <c r="C35" s="133" t="s">
        <v>333</v>
      </c>
      <c r="D35" s="143">
        <f t="shared" si="0"/>
        <v>0</v>
      </c>
      <c r="E35" s="143">
        <v>0</v>
      </c>
      <c r="F35" s="133">
        <v>0</v>
      </c>
    </row>
    <row r="36" spans="1:6" ht="63.75" customHeight="1">
      <c r="A36" s="133">
        <v>801</v>
      </c>
      <c r="B36" s="133" t="s">
        <v>334</v>
      </c>
      <c r="C36" s="133" t="s">
        <v>335</v>
      </c>
      <c r="D36" s="143">
        <f t="shared" si="0"/>
        <v>0</v>
      </c>
      <c r="E36" s="143"/>
      <c r="F36" s="133">
        <v>0</v>
      </c>
    </row>
    <row r="37" spans="1:6" ht="12.75">
      <c r="A37" s="133">
        <v>801</v>
      </c>
      <c r="B37" s="133" t="s">
        <v>336</v>
      </c>
      <c r="C37" s="133" t="s">
        <v>337</v>
      </c>
      <c r="D37" s="143">
        <f t="shared" si="0"/>
        <v>0</v>
      </c>
      <c r="E37" s="143"/>
      <c r="F37" s="133"/>
    </row>
    <row r="38" spans="1:6" ht="25.5">
      <c r="A38" s="133">
        <v>801</v>
      </c>
      <c r="B38" s="133" t="s">
        <v>338</v>
      </c>
      <c r="C38" s="133" t="s">
        <v>339</v>
      </c>
      <c r="D38" s="143">
        <f t="shared" si="0"/>
        <v>5.200000000000003</v>
      </c>
      <c r="E38" s="143">
        <v>114.7</v>
      </c>
      <c r="F38" s="133">
        <v>109.5</v>
      </c>
    </row>
    <row r="39" spans="1:6" ht="38.25">
      <c r="A39" s="133">
        <v>801</v>
      </c>
      <c r="B39" s="133" t="s">
        <v>340</v>
      </c>
      <c r="C39" s="133" t="s">
        <v>341</v>
      </c>
      <c r="D39" s="143">
        <f t="shared" si="0"/>
        <v>5.200000000000003</v>
      </c>
      <c r="E39" s="143">
        <v>114.7</v>
      </c>
      <c r="F39" s="133">
        <v>109.5</v>
      </c>
    </row>
    <row r="40" spans="1:6" ht="25.5">
      <c r="A40" s="133">
        <v>801</v>
      </c>
      <c r="B40" s="133" t="s">
        <v>372</v>
      </c>
      <c r="C40" s="133" t="s">
        <v>373</v>
      </c>
      <c r="D40" s="143">
        <f t="shared" si="0"/>
        <v>0</v>
      </c>
      <c r="E40" s="143"/>
      <c r="F40" s="133"/>
    </row>
    <row r="41" spans="1:6" ht="12.75">
      <c r="A41" s="133"/>
      <c r="B41" s="133"/>
      <c r="C41" s="133" t="s">
        <v>342</v>
      </c>
      <c r="D41" s="143">
        <f t="shared" si="0"/>
        <v>23.590000000000146</v>
      </c>
      <c r="E41" s="143">
        <v>5499.29</v>
      </c>
      <c r="F41" s="133">
        <v>5475.7</v>
      </c>
    </row>
    <row r="42" spans="1:6" ht="51" customHeight="1">
      <c r="A42" s="133"/>
      <c r="B42" s="133"/>
      <c r="C42" s="133" t="s">
        <v>343</v>
      </c>
      <c r="D42" s="143">
        <f t="shared" si="0"/>
        <v>18.389999999999986</v>
      </c>
      <c r="E42" s="143">
        <f>E6</f>
        <v>237.39</v>
      </c>
      <c r="F42" s="133">
        <v>219</v>
      </c>
    </row>
  </sheetData>
  <sheetProtection/>
  <mergeCells count="3">
    <mergeCell ref="C1:E1"/>
    <mergeCell ref="A2:E2"/>
    <mergeCell ref="A4:C4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20"/>
  <sheetViews>
    <sheetView view="pageBreakPreview" zoomScaleNormal="90" zoomScaleSheetLayoutView="100" zoomScalePageLayoutView="0" workbookViewId="0" topLeftCell="A18">
      <selection activeCell="I43" sqref="I43"/>
    </sheetView>
  </sheetViews>
  <sheetFormatPr defaultColWidth="9.00390625" defaultRowHeight="12.75"/>
  <cols>
    <col min="1" max="1" width="89.00390625" style="17" customWidth="1"/>
    <col min="2" max="2" width="13.625" style="14" customWidth="1"/>
    <col min="3" max="3" width="15.25390625" style="16" customWidth="1"/>
    <col min="4" max="4" width="17.25390625" style="13" customWidth="1"/>
    <col min="5" max="5" width="12.25390625" style="0" hidden="1" customWidth="1"/>
  </cols>
  <sheetData>
    <row r="1" spans="1:7" ht="132" customHeight="1">
      <c r="A1" s="4"/>
      <c r="B1" s="144" t="s">
        <v>381</v>
      </c>
      <c r="C1" s="144"/>
      <c r="D1" s="144"/>
      <c r="E1" s="140"/>
      <c r="F1" s="140"/>
      <c r="G1" s="140"/>
    </row>
    <row r="2" spans="1:4" ht="12" customHeight="1">
      <c r="A2" s="4"/>
      <c r="B2" s="43"/>
      <c r="C2" s="44"/>
      <c r="D2" s="44"/>
    </row>
    <row r="3" spans="1:6" ht="64.5" customHeight="1">
      <c r="A3" s="158" t="s">
        <v>383</v>
      </c>
      <c r="B3" s="158"/>
      <c r="C3" s="158"/>
      <c r="D3" s="158"/>
      <c r="E3" s="19"/>
      <c r="F3" s="2"/>
    </row>
    <row r="4" spans="1:6" s="18" customFormat="1" ht="15.75">
      <c r="A4" s="45"/>
      <c r="B4" s="51"/>
      <c r="C4" s="45"/>
      <c r="D4" s="45" t="s">
        <v>186</v>
      </c>
      <c r="E4" s="19"/>
      <c r="F4" s="2"/>
    </row>
    <row r="5" spans="1:4" s="37" customFormat="1" ht="84.75" customHeight="1">
      <c r="A5" s="46" t="s">
        <v>95</v>
      </c>
      <c r="B5" s="46" t="s">
        <v>187</v>
      </c>
      <c r="C5" s="46" t="s">
        <v>5</v>
      </c>
      <c r="D5" s="46" t="s">
        <v>1</v>
      </c>
    </row>
    <row r="6" spans="1:4" s="37" customFormat="1" ht="18.75">
      <c r="A6" s="46">
        <v>1</v>
      </c>
      <c r="B6" s="47">
        <v>2</v>
      </c>
      <c r="C6" s="46">
        <v>3</v>
      </c>
      <c r="D6" s="46">
        <v>4</v>
      </c>
    </row>
    <row r="7" spans="1:5" s="41" customFormat="1" ht="18.75">
      <c r="A7" s="48" t="s">
        <v>94</v>
      </c>
      <c r="B7" s="49" t="s">
        <v>101</v>
      </c>
      <c r="C7" s="135">
        <f>C8+C9+C10+C14+C13</f>
        <v>381.77678000000026</v>
      </c>
      <c r="D7" s="135">
        <f>D8+D9+D10+D14+D13</f>
        <v>2972.27678</v>
      </c>
      <c r="E7" s="41">
        <f>E8+E9+E10</f>
        <v>2590.5</v>
      </c>
    </row>
    <row r="8" spans="1:5" s="27" customFormat="1" ht="37.5">
      <c r="A8" s="31" t="s">
        <v>93</v>
      </c>
      <c r="B8" s="32" t="s">
        <v>175</v>
      </c>
      <c r="C8" s="136">
        <f>D8-E8</f>
        <v>-14.940000000000055</v>
      </c>
      <c r="D8" s="136">
        <v>644.06</v>
      </c>
      <c r="E8" s="27">
        <v>659</v>
      </c>
    </row>
    <row r="9" spans="1:5" s="27" customFormat="1" ht="56.25">
      <c r="A9" s="31" t="s">
        <v>92</v>
      </c>
      <c r="B9" s="32" t="s">
        <v>102</v>
      </c>
      <c r="C9" s="136">
        <f>D9-E9</f>
        <v>-565</v>
      </c>
      <c r="D9" s="130">
        <f>6!J24</f>
        <v>0</v>
      </c>
      <c r="E9" s="27">
        <v>565</v>
      </c>
    </row>
    <row r="10" spans="1:5" s="27" customFormat="1" ht="56.25">
      <c r="A10" s="31" t="s">
        <v>91</v>
      </c>
      <c r="B10" s="32" t="s">
        <v>103</v>
      </c>
      <c r="C10" s="136">
        <f>D10-E10</f>
        <v>-18.174049999999852</v>
      </c>
      <c r="D10" s="130">
        <f>6!J39</f>
        <v>1348.3259500000001</v>
      </c>
      <c r="E10" s="27">
        <v>1366.5</v>
      </c>
    </row>
    <row r="11" spans="1:4" s="27" customFormat="1" ht="37.5">
      <c r="A11" s="31" t="s">
        <v>90</v>
      </c>
      <c r="B11" s="32" t="s">
        <v>104</v>
      </c>
      <c r="C11" s="137">
        <f aca="true" t="shared" si="0" ref="C11:C28">D11-E11</f>
        <v>0</v>
      </c>
      <c r="D11" s="130"/>
    </row>
    <row r="12" spans="1:4" s="27" customFormat="1" ht="18.75">
      <c r="A12" s="31" t="s">
        <v>89</v>
      </c>
      <c r="B12" s="32" t="s">
        <v>105</v>
      </c>
      <c r="C12" s="137">
        <f t="shared" si="0"/>
        <v>0</v>
      </c>
      <c r="D12" s="130"/>
    </row>
    <row r="13" spans="1:4" s="27" customFormat="1" ht="18.75">
      <c r="A13" s="31" t="s">
        <v>88</v>
      </c>
      <c r="B13" s="32" t="s">
        <v>106</v>
      </c>
      <c r="C13" s="137">
        <f t="shared" si="0"/>
        <v>0</v>
      </c>
      <c r="D13" s="130"/>
    </row>
    <row r="14" spans="1:4" s="27" customFormat="1" ht="18.75">
      <c r="A14" s="31" t="s">
        <v>87</v>
      </c>
      <c r="B14" s="32" t="s">
        <v>107</v>
      </c>
      <c r="C14" s="137">
        <f t="shared" si="0"/>
        <v>979.8908300000002</v>
      </c>
      <c r="D14" s="130">
        <f>6!J55</f>
        <v>979.8908300000002</v>
      </c>
    </row>
    <row r="15" spans="1:5" s="41" customFormat="1" ht="18.75">
      <c r="A15" s="48" t="s">
        <v>86</v>
      </c>
      <c r="B15" s="49" t="s">
        <v>108</v>
      </c>
      <c r="C15" s="138">
        <f>C16</f>
        <v>10.900000000000006</v>
      </c>
      <c r="D15" s="139">
        <f>D16</f>
        <v>114.7</v>
      </c>
      <c r="E15" s="41">
        <f>E16</f>
        <v>103.8</v>
      </c>
    </row>
    <row r="16" spans="1:5" s="27" customFormat="1" ht="18.75">
      <c r="A16" s="31" t="s">
        <v>109</v>
      </c>
      <c r="B16" s="32" t="s">
        <v>110</v>
      </c>
      <c r="C16" s="137">
        <f>D16-E16</f>
        <v>10.900000000000006</v>
      </c>
      <c r="D16" s="130">
        <f>6!J72</f>
        <v>114.7</v>
      </c>
      <c r="E16" s="27">
        <v>103.8</v>
      </c>
    </row>
    <row r="17" spans="1:4" s="27" customFormat="1" ht="18.75">
      <c r="A17" s="31" t="s">
        <v>111</v>
      </c>
      <c r="B17" s="32" t="s">
        <v>112</v>
      </c>
      <c r="C17" s="137">
        <f t="shared" si="0"/>
        <v>0</v>
      </c>
      <c r="D17" s="130"/>
    </row>
    <row r="18" spans="1:27" s="52" customFormat="1" ht="37.5">
      <c r="A18" s="48" t="s">
        <v>85</v>
      </c>
      <c r="B18" s="49" t="s">
        <v>113</v>
      </c>
      <c r="C18" s="138">
        <f>C21</f>
        <v>0</v>
      </c>
      <c r="D18" s="138">
        <f>D21</f>
        <v>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4" s="27" customFormat="1" ht="18.75" hidden="1">
      <c r="A19" s="31" t="s">
        <v>84</v>
      </c>
      <c r="B19" s="32" t="s">
        <v>114</v>
      </c>
      <c r="C19" s="137">
        <f t="shared" si="0"/>
        <v>0</v>
      </c>
      <c r="D19" s="130"/>
    </row>
    <row r="20" spans="1:4" s="27" customFormat="1" ht="37.5" hidden="1">
      <c r="A20" s="31" t="s">
        <v>176</v>
      </c>
      <c r="B20" s="32" t="s">
        <v>177</v>
      </c>
      <c r="C20" s="137">
        <f t="shared" si="0"/>
        <v>0</v>
      </c>
      <c r="D20" s="130"/>
    </row>
    <row r="21" spans="1:4" s="27" customFormat="1" ht="37.5">
      <c r="A21" s="31" t="s">
        <v>178</v>
      </c>
      <c r="B21" s="32" t="s">
        <v>115</v>
      </c>
      <c r="C21" s="137">
        <f>D21-E21</f>
        <v>0</v>
      </c>
      <c r="D21" s="130">
        <f>6!J76</f>
        <v>0</v>
      </c>
    </row>
    <row r="22" spans="1:4" s="27" customFormat="1" ht="18.75" hidden="1">
      <c r="A22" s="31" t="s">
        <v>83</v>
      </c>
      <c r="B22" s="32" t="s">
        <v>116</v>
      </c>
      <c r="C22" s="137">
        <f t="shared" si="0"/>
        <v>0</v>
      </c>
      <c r="D22" s="130"/>
    </row>
    <row r="23" spans="1:4" s="27" customFormat="1" ht="37.5" hidden="1">
      <c r="A23" s="31" t="s">
        <v>117</v>
      </c>
      <c r="B23" s="32" t="s">
        <v>118</v>
      </c>
      <c r="C23" s="137">
        <f t="shared" si="0"/>
        <v>0</v>
      </c>
      <c r="D23" s="130"/>
    </row>
    <row r="24" spans="1:5" s="41" customFormat="1" ht="18.75">
      <c r="A24" s="48" t="s">
        <v>82</v>
      </c>
      <c r="B24" s="49" t="s">
        <v>119</v>
      </c>
      <c r="C24" s="138">
        <f>C25+C26+C29</f>
        <v>0</v>
      </c>
      <c r="D24" s="139">
        <f>D25+D29</f>
        <v>0</v>
      </c>
      <c r="E24" s="41">
        <f>E25+E29</f>
        <v>0</v>
      </c>
    </row>
    <row r="25" spans="1:5" s="27" customFormat="1" ht="18.75">
      <c r="A25" s="31" t="s">
        <v>81</v>
      </c>
      <c r="B25" s="32" t="s">
        <v>120</v>
      </c>
      <c r="C25" s="137">
        <f>D25-E25</f>
        <v>0</v>
      </c>
      <c r="D25" s="130">
        <v>0</v>
      </c>
      <c r="E25" s="27">
        <v>0</v>
      </c>
    </row>
    <row r="26" spans="1:4" s="27" customFormat="1" ht="18.75">
      <c r="A26" s="31" t="s">
        <v>80</v>
      </c>
      <c r="B26" s="32" t="s">
        <v>121</v>
      </c>
      <c r="C26" s="137">
        <v>0</v>
      </c>
      <c r="D26" s="130"/>
    </row>
    <row r="27" spans="1:4" s="27" customFormat="1" ht="18.75" hidden="1">
      <c r="A27" s="31" t="s">
        <v>122</v>
      </c>
      <c r="B27" s="32" t="s">
        <v>123</v>
      </c>
      <c r="C27" s="137">
        <f t="shared" si="0"/>
        <v>0</v>
      </c>
      <c r="D27" s="130"/>
    </row>
    <row r="28" spans="1:4" s="27" customFormat="1" ht="18.75" hidden="1">
      <c r="A28" s="31" t="s">
        <v>124</v>
      </c>
      <c r="B28" s="32" t="s">
        <v>125</v>
      </c>
      <c r="C28" s="137">
        <f t="shared" si="0"/>
        <v>0</v>
      </c>
      <c r="D28" s="130"/>
    </row>
    <row r="29" spans="1:5" s="27" customFormat="1" ht="18.75">
      <c r="A29" s="31" t="s">
        <v>126</v>
      </c>
      <c r="B29" s="32" t="s">
        <v>127</v>
      </c>
      <c r="C29" s="137">
        <v>0</v>
      </c>
      <c r="D29" s="130"/>
      <c r="E29" s="27">
        <v>0</v>
      </c>
    </row>
    <row r="30" spans="1:4" s="27" customFormat="1" ht="18.75" hidden="1">
      <c r="A30" s="31" t="s">
        <v>128</v>
      </c>
      <c r="B30" s="32" t="s">
        <v>129</v>
      </c>
      <c r="C30" s="137">
        <f>D30-E30</f>
        <v>0</v>
      </c>
      <c r="D30" s="130"/>
    </row>
    <row r="31" spans="1:4" s="27" customFormat="1" ht="18.75" hidden="1">
      <c r="A31" s="31" t="s">
        <v>79</v>
      </c>
      <c r="B31" s="32" t="s">
        <v>130</v>
      </c>
      <c r="C31" s="137">
        <f>D31-E31</f>
        <v>0</v>
      </c>
      <c r="D31" s="130"/>
    </row>
    <row r="32" spans="1:5" s="41" customFormat="1" ht="18.75">
      <c r="A32" s="48" t="s">
        <v>78</v>
      </c>
      <c r="B32" s="49" t="s">
        <v>131</v>
      </c>
      <c r="C32" s="138">
        <f>C34+C35</f>
        <v>0</v>
      </c>
      <c r="D32" s="139">
        <f>D33+D34+D35</f>
        <v>0</v>
      </c>
      <c r="E32" s="41">
        <f>E35</f>
        <v>0</v>
      </c>
    </row>
    <row r="33" spans="1:4" s="27" customFormat="1" ht="17.25" customHeight="1" hidden="1">
      <c r="A33" s="31" t="s">
        <v>77</v>
      </c>
      <c r="B33" s="32" t="s">
        <v>132</v>
      </c>
      <c r="C33" s="137">
        <f>D33-E33</f>
        <v>0</v>
      </c>
      <c r="D33" s="130"/>
    </row>
    <row r="34" spans="1:4" s="27" customFormat="1" ht="18.75">
      <c r="A34" s="31" t="s">
        <v>76</v>
      </c>
      <c r="B34" s="32" t="s">
        <v>133</v>
      </c>
      <c r="C34" s="137">
        <v>0</v>
      </c>
      <c r="D34" s="130"/>
    </row>
    <row r="35" spans="1:5" s="27" customFormat="1" ht="18.75">
      <c r="A35" s="31" t="s">
        <v>75</v>
      </c>
      <c r="B35" s="32" t="s">
        <v>134</v>
      </c>
      <c r="C35" s="137">
        <v>0</v>
      </c>
      <c r="D35" s="130"/>
      <c r="E35" s="27">
        <v>0</v>
      </c>
    </row>
    <row r="36" spans="1:4" s="27" customFormat="1" ht="18.75" hidden="1">
      <c r="A36" s="31" t="s">
        <v>74</v>
      </c>
      <c r="B36" s="32" t="s">
        <v>135</v>
      </c>
      <c r="C36" s="137">
        <f>D36-E36</f>
        <v>0</v>
      </c>
      <c r="D36" s="130"/>
    </row>
    <row r="37" spans="1:4" s="27" customFormat="1" ht="18.75" hidden="1">
      <c r="A37" s="31" t="s">
        <v>136</v>
      </c>
      <c r="B37" s="32" t="s">
        <v>137</v>
      </c>
      <c r="C37" s="137">
        <f>D37-E37</f>
        <v>0</v>
      </c>
      <c r="D37" s="130"/>
    </row>
    <row r="38" spans="1:4" s="27" customFormat="1" ht="18.75" hidden="1">
      <c r="A38" s="31" t="s">
        <v>138</v>
      </c>
      <c r="B38" s="32" t="s">
        <v>139</v>
      </c>
      <c r="C38" s="137">
        <f>D38-E38</f>
        <v>0</v>
      </c>
      <c r="D38" s="130"/>
    </row>
    <row r="39" spans="1:5" s="41" customFormat="1" ht="18.75">
      <c r="A39" s="48" t="s">
        <v>73</v>
      </c>
      <c r="B39" s="49" t="s">
        <v>140</v>
      </c>
      <c r="C39" s="138">
        <f>C43</f>
        <v>267.82000000000005</v>
      </c>
      <c r="D39" s="139">
        <f>D43</f>
        <v>616.82</v>
      </c>
      <c r="E39" s="41">
        <f>E43</f>
        <v>349</v>
      </c>
    </row>
    <row r="40" spans="1:4" s="27" customFormat="1" ht="18.75" hidden="1">
      <c r="A40" s="31" t="s">
        <v>72</v>
      </c>
      <c r="B40" s="32" t="s">
        <v>141</v>
      </c>
      <c r="C40" s="137">
        <f>D40-E40</f>
        <v>0</v>
      </c>
      <c r="D40" s="130"/>
    </row>
    <row r="41" spans="1:4" s="27" customFormat="1" ht="18.75" hidden="1">
      <c r="A41" s="31" t="s">
        <v>71</v>
      </c>
      <c r="B41" s="32" t="s">
        <v>142</v>
      </c>
      <c r="C41" s="137">
        <f>D41-E41</f>
        <v>0</v>
      </c>
      <c r="D41" s="130"/>
    </row>
    <row r="42" spans="1:4" s="27" customFormat="1" ht="37.5" hidden="1">
      <c r="A42" s="31" t="s">
        <v>70</v>
      </c>
      <c r="B42" s="32" t="s">
        <v>143</v>
      </c>
      <c r="C42" s="137">
        <f>D42-E42</f>
        <v>0</v>
      </c>
      <c r="D42" s="130"/>
    </row>
    <row r="43" spans="1:5" s="27" customFormat="1" ht="18.75">
      <c r="A43" s="31" t="s">
        <v>69</v>
      </c>
      <c r="B43" s="32" t="s">
        <v>144</v>
      </c>
      <c r="C43" s="137">
        <f>D43-E43</f>
        <v>267.82000000000005</v>
      </c>
      <c r="D43" s="130">
        <v>616.82</v>
      </c>
      <c r="E43" s="27">
        <v>349</v>
      </c>
    </row>
    <row r="44" spans="1:4" s="27" customFormat="1" ht="18.75" hidden="1">
      <c r="A44" s="31" t="s">
        <v>68</v>
      </c>
      <c r="B44" s="32" t="s">
        <v>145</v>
      </c>
      <c r="C44" s="137">
        <f>D44-E44</f>
        <v>0</v>
      </c>
      <c r="D44" s="130"/>
    </row>
    <row r="45" spans="1:5" s="41" customFormat="1" ht="18.75">
      <c r="A45" s="48" t="s">
        <v>179</v>
      </c>
      <c r="B45" s="49" t="s">
        <v>146</v>
      </c>
      <c r="C45" s="138">
        <f>C46</f>
        <v>852.5550000000001</v>
      </c>
      <c r="D45" s="139">
        <f>D46</f>
        <v>1231.055</v>
      </c>
      <c r="E45" s="41">
        <f>E46</f>
        <v>378.5</v>
      </c>
    </row>
    <row r="46" spans="1:5" s="27" customFormat="1" ht="18.75">
      <c r="A46" s="31" t="s">
        <v>67</v>
      </c>
      <c r="B46" s="32" t="s">
        <v>147</v>
      </c>
      <c r="C46" s="137">
        <f>D46-E46</f>
        <v>852.5550000000001</v>
      </c>
      <c r="D46" s="130">
        <f>6!J105</f>
        <v>1231.055</v>
      </c>
      <c r="E46" s="27">
        <v>378.5</v>
      </c>
    </row>
    <row r="47" spans="1:4" s="27" customFormat="1" ht="18.75" hidden="1">
      <c r="A47" s="31" t="s">
        <v>180</v>
      </c>
      <c r="B47" s="32" t="s">
        <v>148</v>
      </c>
      <c r="C47" s="137">
        <f aca="true" t="shared" si="1" ref="C47:C53">D47-E47</f>
        <v>0</v>
      </c>
      <c r="D47" s="130"/>
    </row>
    <row r="48" spans="1:4" s="27" customFormat="1" ht="18.75" hidden="1">
      <c r="A48" s="31" t="s">
        <v>65</v>
      </c>
      <c r="B48" s="32" t="s">
        <v>149</v>
      </c>
      <c r="C48" s="137">
        <f t="shared" si="1"/>
        <v>0</v>
      </c>
      <c r="D48" s="130"/>
    </row>
    <row r="49" spans="1:4" s="27" customFormat="1" ht="37.5" hidden="1">
      <c r="A49" s="31" t="s">
        <v>181</v>
      </c>
      <c r="B49" s="32" t="s">
        <v>150</v>
      </c>
      <c r="C49" s="137">
        <f t="shared" si="1"/>
        <v>0</v>
      </c>
      <c r="D49" s="130"/>
    </row>
    <row r="50" spans="1:4" s="27" customFormat="1" ht="18.75" hidden="1">
      <c r="A50" s="31" t="s">
        <v>64</v>
      </c>
      <c r="B50" s="32" t="s">
        <v>151</v>
      </c>
      <c r="C50" s="137">
        <f t="shared" si="1"/>
        <v>0</v>
      </c>
      <c r="D50" s="130"/>
    </row>
    <row r="51" spans="1:4" s="27" customFormat="1" ht="18.75" hidden="1">
      <c r="A51" s="31" t="s">
        <v>63</v>
      </c>
      <c r="B51" s="32" t="s">
        <v>152</v>
      </c>
      <c r="C51" s="137">
        <f t="shared" si="1"/>
        <v>0</v>
      </c>
      <c r="D51" s="130"/>
    </row>
    <row r="52" spans="1:4" s="27" customFormat="1" ht="18.75" hidden="1">
      <c r="A52" s="31" t="s">
        <v>62</v>
      </c>
      <c r="B52" s="32" t="s">
        <v>153</v>
      </c>
      <c r="C52" s="137">
        <f t="shared" si="1"/>
        <v>0</v>
      </c>
      <c r="D52" s="130"/>
    </row>
    <row r="53" spans="1:4" s="27" customFormat="1" ht="18.75" hidden="1">
      <c r="A53" s="31" t="s">
        <v>7</v>
      </c>
      <c r="B53" s="32" t="s">
        <v>154</v>
      </c>
      <c r="C53" s="137">
        <f t="shared" si="1"/>
        <v>0</v>
      </c>
      <c r="D53" s="130"/>
    </row>
    <row r="54" spans="1:5" s="41" customFormat="1" ht="18.75">
      <c r="A54" s="48" t="s">
        <v>155</v>
      </c>
      <c r="B54" s="49" t="s">
        <v>156</v>
      </c>
      <c r="C54" s="138">
        <f>C55</f>
        <v>-35.00999999999999</v>
      </c>
      <c r="D54" s="139">
        <f>D55</f>
        <v>888.29</v>
      </c>
      <c r="E54" s="41">
        <f>E55</f>
        <v>923.3</v>
      </c>
    </row>
    <row r="55" spans="1:5" s="27" customFormat="1" ht="18.75">
      <c r="A55" s="31" t="s">
        <v>157</v>
      </c>
      <c r="B55" s="32" t="s">
        <v>163</v>
      </c>
      <c r="C55" s="137">
        <f>D55-E55</f>
        <v>-35.00999999999999</v>
      </c>
      <c r="D55" s="130">
        <v>888.29</v>
      </c>
      <c r="E55" s="27">
        <v>923.3</v>
      </c>
    </row>
    <row r="56" spans="1:4" s="27" customFormat="1" ht="18.75" hidden="1">
      <c r="A56" s="31" t="s">
        <v>158</v>
      </c>
      <c r="B56" s="32" t="s">
        <v>159</v>
      </c>
      <c r="C56" s="137"/>
      <c r="D56" s="130"/>
    </row>
    <row r="57" spans="1:4" s="27" customFormat="1" ht="18.75" hidden="1">
      <c r="A57" s="31" t="s">
        <v>160</v>
      </c>
      <c r="B57" s="32" t="s">
        <v>161</v>
      </c>
      <c r="C57" s="137"/>
      <c r="D57" s="130"/>
    </row>
    <row r="58" spans="1:4" s="27" customFormat="1" ht="18.75" hidden="1">
      <c r="A58" s="31" t="s">
        <v>162</v>
      </c>
      <c r="B58" s="32" t="s">
        <v>163</v>
      </c>
      <c r="C58" s="137"/>
      <c r="D58" s="130"/>
    </row>
    <row r="59" spans="1:4" s="27" customFormat="1" ht="18.75" hidden="1">
      <c r="A59" s="31" t="s">
        <v>164</v>
      </c>
      <c r="B59" s="32" t="s">
        <v>165</v>
      </c>
      <c r="C59" s="137"/>
      <c r="D59" s="130"/>
    </row>
    <row r="60" spans="1:4" s="27" customFormat="1" ht="18.75" hidden="1">
      <c r="A60" s="31" t="s">
        <v>182</v>
      </c>
      <c r="B60" s="32" t="s">
        <v>183</v>
      </c>
      <c r="C60" s="137"/>
      <c r="D60" s="130"/>
    </row>
    <row r="61" spans="1:4" s="27" customFormat="1" ht="18.75" hidden="1">
      <c r="A61" s="31" t="s">
        <v>66</v>
      </c>
      <c r="B61" s="32" t="s">
        <v>166</v>
      </c>
      <c r="C61" s="137"/>
      <c r="D61" s="130"/>
    </row>
    <row r="62" spans="1:4" s="27" customFormat="1" ht="37.5" hidden="1">
      <c r="A62" s="31" t="s">
        <v>167</v>
      </c>
      <c r="B62" s="32" t="s">
        <v>168</v>
      </c>
      <c r="C62" s="137"/>
      <c r="D62" s="130"/>
    </row>
    <row r="63" spans="1:4" s="27" customFormat="1" ht="18.75" hidden="1">
      <c r="A63" s="31" t="s">
        <v>184</v>
      </c>
      <c r="B63" s="32" t="s">
        <v>169</v>
      </c>
      <c r="C63" s="137"/>
      <c r="D63" s="130"/>
    </row>
    <row r="64" spans="1:4" s="27" customFormat="1" ht="56.25" hidden="1">
      <c r="A64" s="31" t="s">
        <v>185</v>
      </c>
      <c r="B64" s="32" t="s">
        <v>170</v>
      </c>
      <c r="C64" s="137"/>
      <c r="D64" s="130"/>
    </row>
    <row r="65" spans="1:4" s="27" customFormat="1" ht="37.5" hidden="1">
      <c r="A65" s="31" t="s">
        <v>171</v>
      </c>
      <c r="B65" s="32" t="s">
        <v>172</v>
      </c>
      <c r="C65" s="137"/>
      <c r="D65" s="130"/>
    </row>
    <row r="66" spans="1:4" s="27" customFormat="1" ht="18.75" hidden="1">
      <c r="A66" s="31" t="s">
        <v>173</v>
      </c>
      <c r="B66" s="32" t="s">
        <v>174</v>
      </c>
      <c r="C66" s="137"/>
      <c r="D66" s="130"/>
    </row>
    <row r="67" spans="1:5" s="27" customFormat="1" ht="18.75">
      <c r="A67" s="31" t="s">
        <v>0</v>
      </c>
      <c r="B67" s="32"/>
      <c r="C67" s="137">
        <v>-115</v>
      </c>
      <c r="D67" s="130"/>
      <c r="E67" s="27">
        <v>115</v>
      </c>
    </row>
    <row r="68" spans="1:5" s="27" customFormat="1" ht="18.75">
      <c r="A68" s="50" t="s">
        <v>6</v>
      </c>
      <c r="B68" s="29"/>
      <c r="C68" s="130">
        <f>C7+C15+C24+C32+C39+C45+C54+C18+C67</f>
        <v>1363.0417800000002</v>
      </c>
      <c r="D68" s="130">
        <f>D7+D15+D24+D32+D39+D45+D54+D18</f>
        <v>5823.14178</v>
      </c>
      <c r="E68" s="42">
        <f>E7+E15+E24+E32+E39+E45+E54+E67</f>
        <v>4460.1</v>
      </c>
    </row>
    <row r="69" spans="1:4" s="27" customFormat="1" ht="18.75">
      <c r="A69" s="33"/>
      <c r="B69" s="34"/>
      <c r="C69" s="35"/>
      <c r="D69" s="30"/>
    </row>
    <row r="70" spans="1:4" s="27" customFormat="1" ht="18.75">
      <c r="A70" s="33"/>
      <c r="B70" s="34"/>
      <c r="C70" s="35"/>
      <c r="D70" s="30"/>
    </row>
    <row r="71" spans="1:4" s="27" customFormat="1" ht="18.75">
      <c r="A71" s="33"/>
      <c r="B71" s="34"/>
      <c r="C71" s="35"/>
      <c r="D71" s="30"/>
    </row>
    <row r="72" spans="1:4" s="27" customFormat="1" ht="18.75">
      <c r="A72" s="33"/>
      <c r="B72" s="34"/>
      <c r="C72" s="35"/>
      <c r="D72" s="30"/>
    </row>
    <row r="73" spans="1:4" s="27" customFormat="1" ht="18.75">
      <c r="A73" s="33"/>
      <c r="B73" s="34"/>
      <c r="C73" s="35"/>
      <c r="D73" s="30"/>
    </row>
    <row r="74" spans="1:4" s="27" customFormat="1" ht="18.75">
      <c r="A74" s="33"/>
      <c r="B74" s="34"/>
      <c r="C74" s="35"/>
      <c r="D74" s="30"/>
    </row>
    <row r="75" spans="1:4" s="27" customFormat="1" ht="18.75">
      <c r="A75" s="33"/>
      <c r="B75" s="34"/>
      <c r="C75" s="35"/>
      <c r="D75" s="30"/>
    </row>
    <row r="76" spans="1:4" s="27" customFormat="1" ht="18.75">
      <c r="A76" s="33"/>
      <c r="B76" s="34"/>
      <c r="C76" s="35"/>
      <c r="D76" s="30"/>
    </row>
    <row r="77" spans="1:4" s="27" customFormat="1" ht="18.75">
      <c r="A77" s="33"/>
      <c r="B77" s="34"/>
      <c r="C77" s="35"/>
      <c r="D77" s="30"/>
    </row>
    <row r="78" spans="1:4" s="27" customFormat="1" ht="18.75">
      <c r="A78" s="33"/>
      <c r="B78" s="34"/>
      <c r="C78" s="35"/>
      <c r="D78" s="30"/>
    </row>
    <row r="79" spans="1:4" s="27" customFormat="1" ht="18.75">
      <c r="A79" s="33"/>
      <c r="B79" s="34"/>
      <c r="C79" s="35"/>
      <c r="D79" s="30"/>
    </row>
    <row r="80" spans="1:4" s="27" customFormat="1" ht="18.75">
      <c r="A80" s="33"/>
      <c r="B80" s="34"/>
      <c r="C80" s="35"/>
      <c r="D80" s="30"/>
    </row>
    <row r="81" spans="1:4" s="27" customFormat="1" ht="18.75">
      <c r="A81" s="33"/>
      <c r="B81" s="34"/>
      <c r="C81" s="35"/>
      <c r="D81" s="30"/>
    </row>
    <row r="82" spans="1:4" s="27" customFormat="1" ht="18.75">
      <c r="A82" s="33"/>
      <c r="B82" s="34"/>
      <c r="C82" s="35"/>
      <c r="D82" s="30"/>
    </row>
    <row r="83" spans="1:4" s="27" customFormat="1" ht="18.75">
      <c r="A83" s="33"/>
      <c r="B83" s="34"/>
      <c r="C83" s="35"/>
      <c r="D83" s="30"/>
    </row>
    <row r="84" spans="1:4" s="27" customFormat="1" ht="18.75">
      <c r="A84" s="33"/>
      <c r="B84" s="34"/>
      <c r="C84" s="35"/>
      <c r="D84" s="30"/>
    </row>
    <row r="85" spans="1:4" s="27" customFormat="1" ht="18.75">
      <c r="A85" s="33"/>
      <c r="B85" s="34"/>
      <c r="C85" s="35"/>
      <c r="D85" s="30"/>
    </row>
    <row r="86" spans="1:4" s="27" customFormat="1" ht="18.75">
      <c r="A86" s="33"/>
      <c r="B86" s="34"/>
      <c r="C86" s="35"/>
      <c r="D86" s="30"/>
    </row>
    <row r="87" spans="1:4" s="27" customFormat="1" ht="18.75">
      <c r="A87" s="33"/>
      <c r="B87" s="34"/>
      <c r="C87" s="35"/>
      <c r="D87" s="30"/>
    </row>
    <row r="88" spans="1:4" s="27" customFormat="1" ht="18.75">
      <c r="A88" s="33"/>
      <c r="B88" s="34"/>
      <c r="C88" s="35"/>
      <c r="D88" s="30"/>
    </row>
    <row r="89" spans="1:4" s="27" customFormat="1" ht="18.75">
      <c r="A89" s="33"/>
      <c r="B89" s="34"/>
      <c r="C89" s="35"/>
      <c r="D89" s="30"/>
    </row>
    <row r="90" spans="1:4" s="27" customFormat="1" ht="18.75">
      <c r="A90" s="33"/>
      <c r="B90" s="34"/>
      <c r="C90" s="35"/>
      <c r="D90" s="30"/>
    </row>
    <row r="91" spans="1:4" s="27" customFormat="1" ht="18.75">
      <c r="A91" s="33"/>
      <c r="B91" s="34"/>
      <c r="C91" s="35"/>
      <c r="D91" s="30"/>
    </row>
    <row r="92" spans="1:4" s="27" customFormat="1" ht="18.75">
      <c r="A92" s="33"/>
      <c r="B92" s="34"/>
      <c r="C92" s="35"/>
      <c r="D92" s="30"/>
    </row>
    <row r="93" spans="1:4" s="27" customFormat="1" ht="18.75">
      <c r="A93" s="33"/>
      <c r="B93" s="34"/>
      <c r="C93" s="35"/>
      <c r="D93" s="30"/>
    </row>
    <row r="94" spans="1:4" s="27" customFormat="1" ht="18.75">
      <c r="A94" s="33"/>
      <c r="B94" s="34"/>
      <c r="C94" s="35"/>
      <c r="D94" s="30"/>
    </row>
    <row r="95" spans="1:4" s="27" customFormat="1" ht="18.75">
      <c r="A95" s="33"/>
      <c r="B95" s="34"/>
      <c r="C95" s="35"/>
      <c r="D95" s="30"/>
    </row>
    <row r="96" spans="1:4" s="27" customFormat="1" ht="18.75">
      <c r="A96" s="33"/>
      <c r="B96" s="34"/>
      <c r="C96" s="35"/>
      <c r="D96" s="30"/>
    </row>
    <row r="97" spans="1:4" s="27" customFormat="1" ht="18.75">
      <c r="A97" s="33"/>
      <c r="B97" s="34"/>
      <c r="C97" s="35"/>
      <c r="D97" s="30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</sheetData>
  <sheetProtection/>
  <mergeCells count="2">
    <mergeCell ref="A3:D3"/>
    <mergeCell ref="B1:D1"/>
  </mergeCells>
  <printOptions/>
  <pageMargins left="1.1811023622047245" right="0.3937007874015748" top="0.2755905511811024" bottom="0.1968503937007874" header="0.2755905511811024" footer="0.2755905511811024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36"/>
  <sheetViews>
    <sheetView view="pageBreakPreview" zoomScaleSheetLayoutView="100" zoomScalePageLayoutView="0" workbookViewId="0" topLeftCell="A92">
      <selection activeCell="A40" sqref="A40"/>
    </sheetView>
  </sheetViews>
  <sheetFormatPr defaultColWidth="36.00390625" defaultRowHeight="12.75"/>
  <cols>
    <col min="1" max="1" width="57.75390625" style="20" customWidth="1"/>
    <col min="2" max="2" width="8.375" style="20" hidden="1" customWidth="1"/>
    <col min="3" max="3" width="7.375" style="22" customWidth="1"/>
    <col min="4" max="4" width="6.75390625" style="22" customWidth="1"/>
    <col min="5" max="5" width="16.375" style="22" customWidth="1"/>
    <col min="6" max="6" width="8.875" style="22" customWidth="1"/>
    <col min="7" max="7" width="10.75390625" style="22" hidden="1" customWidth="1"/>
    <col min="8" max="8" width="15.375" style="122" hidden="1" customWidth="1"/>
    <col min="9" max="9" width="16.125" style="121" customWidth="1"/>
    <col min="10" max="10" width="10.875" style="126" customWidth="1"/>
    <col min="11" max="254" width="9.125" style="23" customWidth="1"/>
    <col min="255" max="255" width="3.625" style="23" customWidth="1"/>
    <col min="256" max="16384" width="36.00390625" style="23" customWidth="1"/>
  </cols>
  <sheetData>
    <row r="1" spans="1:13" ht="123" customHeight="1">
      <c r="A1" s="17"/>
      <c r="B1" s="17"/>
      <c r="C1" s="17"/>
      <c r="E1" s="144" t="s">
        <v>382</v>
      </c>
      <c r="F1" s="144"/>
      <c r="G1" s="144"/>
      <c r="H1" s="144"/>
      <c r="I1" s="144"/>
      <c r="J1" s="144"/>
      <c r="K1" s="140"/>
      <c r="L1" s="159"/>
      <c r="M1" s="159"/>
    </row>
    <row r="2" spans="2:10" ht="16.5" customHeight="1">
      <c r="B2" s="21"/>
      <c r="G2" s="76"/>
      <c r="H2" s="77"/>
      <c r="I2" s="77"/>
      <c r="J2" s="124"/>
    </row>
    <row r="3" spans="1:10" s="78" customFormat="1" ht="17.25" customHeight="1">
      <c r="A3" s="160" t="s">
        <v>384</v>
      </c>
      <c r="B3" s="160"/>
      <c r="C3" s="160"/>
      <c r="D3" s="160"/>
      <c r="E3" s="160"/>
      <c r="F3" s="160"/>
      <c r="G3" s="160"/>
      <c r="H3" s="160"/>
      <c r="I3" s="161"/>
      <c r="J3" s="125"/>
    </row>
    <row r="4" spans="1:10" s="24" customFormat="1" ht="12.75">
      <c r="A4" s="79"/>
      <c r="B4" s="79"/>
      <c r="C4" s="79"/>
      <c r="D4" s="79"/>
      <c r="E4" s="80"/>
      <c r="F4" s="81"/>
      <c r="G4" s="81"/>
      <c r="H4" s="81"/>
      <c r="I4" s="81"/>
      <c r="J4" s="81" t="s">
        <v>8</v>
      </c>
    </row>
    <row r="5" spans="1:10" s="85" customFormat="1" ht="81.75" customHeight="1">
      <c r="A5" s="40" t="s">
        <v>96</v>
      </c>
      <c r="B5" s="40"/>
      <c r="C5" s="39" t="s">
        <v>188</v>
      </c>
      <c r="D5" s="39" t="s">
        <v>189</v>
      </c>
      <c r="E5" s="82" t="s">
        <v>190</v>
      </c>
      <c r="F5" s="39" t="s">
        <v>191</v>
      </c>
      <c r="G5" s="83" t="s">
        <v>5</v>
      </c>
      <c r="H5" s="84" t="s">
        <v>9</v>
      </c>
      <c r="I5" s="84" t="s">
        <v>5</v>
      </c>
      <c r="J5" s="84" t="s">
        <v>9</v>
      </c>
    </row>
    <row r="6" spans="1:10" s="87" customFormat="1" ht="12.75">
      <c r="A6" s="36">
        <v>1</v>
      </c>
      <c r="B6" s="36"/>
      <c r="C6" s="39" t="s">
        <v>97</v>
      </c>
      <c r="D6" s="39" t="s">
        <v>98</v>
      </c>
      <c r="E6" s="39" t="s">
        <v>99</v>
      </c>
      <c r="F6" s="39" t="s">
        <v>100</v>
      </c>
      <c r="G6" s="36">
        <v>7</v>
      </c>
      <c r="H6" s="86">
        <v>8</v>
      </c>
      <c r="I6" s="132">
        <v>7</v>
      </c>
      <c r="J6" s="131">
        <v>8</v>
      </c>
    </row>
    <row r="7" spans="1:10" s="24" customFormat="1" ht="12.75">
      <c r="A7" s="88" t="s">
        <v>206</v>
      </c>
      <c r="B7" s="39" t="s">
        <v>197</v>
      </c>
      <c r="C7" s="39" t="s">
        <v>207</v>
      </c>
      <c r="D7" s="39" t="s">
        <v>255</v>
      </c>
      <c r="E7" s="39" t="s">
        <v>256</v>
      </c>
      <c r="F7" s="83"/>
      <c r="G7" s="89" t="e">
        <f>G8+G30+G50</f>
        <v>#REF!</v>
      </c>
      <c r="H7" s="84">
        <f>H8+H30+H50</f>
        <v>2025.5</v>
      </c>
      <c r="I7" s="84">
        <f>J7-H7</f>
        <v>946.7767800000001</v>
      </c>
      <c r="J7" s="84">
        <f>J8+J30+J50+J19+J55</f>
        <v>2972.27678</v>
      </c>
    </row>
    <row r="8" spans="1:11" s="95" customFormat="1" ht="34.5" customHeight="1">
      <c r="A8" s="90" t="s">
        <v>208</v>
      </c>
      <c r="B8" s="91" t="s">
        <v>197</v>
      </c>
      <c r="C8" s="91" t="s">
        <v>207</v>
      </c>
      <c r="D8" s="91" t="s">
        <v>209</v>
      </c>
      <c r="E8" s="91" t="s">
        <v>256</v>
      </c>
      <c r="F8" s="92" t="s">
        <v>196</v>
      </c>
      <c r="G8" s="93">
        <f>G9+G13</f>
        <v>659</v>
      </c>
      <c r="H8" s="94">
        <f>H9</f>
        <v>659</v>
      </c>
      <c r="I8" s="94">
        <v>-14.94</v>
      </c>
      <c r="J8" s="94">
        <v>644.06</v>
      </c>
      <c r="K8" s="95">
        <v>65</v>
      </c>
    </row>
    <row r="9" spans="1:10" s="24" customFormat="1" ht="48.75" customHeight="1">
      <c r="A9" s="88" t="s">
        <v>210</v>
      </c>
      <c r="B9" s="39" t="s">
        <v>197</v>
      </c>
      <c r="C9" s="39" t="s">
        <v>207</v>
      </c>
      <c r="D9" s="39" t="s">
        <v>209</v>
      </c>
      <c r="E9" s="96" t="s">
        <v>218</v>
      </c>
      <c r="F9" s="83"/>
      <c r="G9" s="89">
        <f>G10</f>
        <v>659</v>
      </c>
      <c r="H9" s="84">
        <f>H10</f>
        <v>659</v>
      </c>
      <c r="I9" s="84">
        <f aca="true" t="shared" si="0" ref="I9:I89">J9-H9</f>
        <v>-659</v>
      </c>
      <c r="J9" s="84"/>
    </row>
    <row r="10" spans="1:10" s="25" customFormat="1" ht="19.5" customHeight="1">
      <c r="A10" s="88" t="s">
        <v>211</v>
      </c>
      <c r="B10" s="39" t="s">
        <v>197</v>
      </c>
      <c r="C10" s="39" t="s">
        <v>207</v>
      </c>
      <c r="D10" s="39" t="s">
        <v>209</v>
      </c>
      <c r="E10" s="96" t="s">
        <v>218</v>
      </c>
      <c r="F10" s="83"/>
      <c r="G10" s="89">
        <f>G11+G12</f>
        <v>659</v>
      </c>
      <c r="H10" s="84">
        <f>H11+H12</f>
        <v>659</v>
      </c>
      <c r="I10" s="84">
        <f t="shared" si="0"/>
        <v>-659</v>
      </c>
      <c r="J10" s="84"/>
    </row>
    <row r="11" spans="1:10" s="24" customFormat="1" ht="25.5">
      <c r="A11" s="97" t="s">
        <v>212</v>
      </c>
      <c r="B11" s="96" t="s">
        <v>197</v>
      </c>
      <c r="C11" s="96" t="s">
        <v>207</v>
      </c>
      <c r="D11" s="96" t="s">
        <v>209</v>
      </c>
      <c r="E11" s="96" t="s">
        <v>218</v>
      </c>
      <c r="F11" s="96" t="s">
        <v>213</v>
      </c>
      <c r="G11" s="89">
        <v>659</v>
      </c>
      <c r="H11" s="84">
        <v>659</v>
      </c>
      <c r="I11" s="84">
        <f>J11-H11</f>
        <v>-659</v>
      </c>
      <c r="J11" s="84"/>
    </row>
    <row r="12" spans="1:10" s="24" customFormat="1" ht="24" customHeight="1">
      <c r="A12" s="98" t="s">
        <v>214</v>
      </c>
      <c r="B12" s="96" t="s">
        <v>197</v>
      </c>
      <c r="C12" s="96" t="s">
        <v>207</v>
      </c>
      <c r="D12" s="96" t="s">
        <v>209</v>
      </c>
      <c r="E12" s="96" t="s">
        <v>218</v>
      </c>
      <c r="F12" s="99" t="s">
        <v>215</v>
      </c>
      <c r="G12" s="89">
        <v>0</v>
      </c>
      <c r="H12" s="84">
        <v>0</v>
      </c>
      <c r="I12" s="84">
        <f>J12-H12</f>
        <v>0</v>
      </c>
      <c r="J12" s="84">
        <v>0</v>
      </c>
    </row>
    <row r="13" spans="1:10" s="24" customFormat="1" ht="50.25" customHeight="1">
      <c r="A13" s="100" t="s">
        <v>387</v>
      </c>
      <c r="B13" s="101" t="s">
        <v>197</v>
      </c>
      <c r="C13" s="101" t="s">
        <v>207</v>
      </c>
      <c r="D13" s="101" t="s">
        <v>209</v>
      </c>
      <c r="E13" s="101" t="s">
        <v>10</v>
      </c>
      <c r="F13" s="101" t="s">
        <v>196</v>
      </c>
      <c r="G13" s="93">
        <f>G14</f>
        <v>0</v>
      </c>
      <c r="H13" s="94">
        <f>H14</f>
        <v>0</v>
      </c>
      <c r="I13" s="94">
        <f t="shared" si="0"/>
        <v>644.07574</v>
      </c>
      <c r="J13" s="94">
        <f>J14</f>
        <v>644.07574</v>
      </c>
    </row>
    <row r="14" spans="1:10" s="24" customFormat="1" ht="17.25" customHeight="1">
      <c r="A14" s="97" t="s">
        <v>217</v>
      </c>
      <c r="B14" s="96" t="s">
        <v>197</v>
      </c>
      <c r="C14" s="96" t="s">
        <v>207</v>
      </c>
      <c r="D14" s="96" t="s">
        <v>209</v>
      </c>
      <c r="E14" s="96" t="s">
        <v>11</v>
      </c>
      <c r="F14" s="96"/>
      <c r="G14" s="89">
        <f>G16+G17</f>
        <v>0</v>
      </c>
      <c r="H14" s="84">
        <f>H16+H17</f>
        <v>0</v>
      </c>
      <c r="I14" s="84">
        <f t="shared" si="0"/>
        <v>644.07574</v>
      </c>
      <c r="J14" s="84">
        <f>J16+J17+J18</f>
        <v>644.07574</v>
      </c>
    </row>
    <row r="15" spans="1:10" s="24" customFormat="1" ht="25.5">
      <c r="A15" s="97" t="s">
        <v>388</v>
      </c>
      <c r="B15" s="96" t="s">
        <v>197</v>
      </c>
      <c r="C15" s="96" t="s">
        <v>207</v>
      </c>
      <c r="D15" s="96" t="s">
        <v>209</v>
      </c>
      <c r="E15" s="96" t="s">
        <v>12</v>
      </c>
      <c r="F15" s="96"/>
      <c r="G15" s="102"/>
      <c r="H15" s="84"/>
      <c r="I15" s="84">
        <f t="shared" si="0"/>
        <v>644.07574</v>
      </c>
      <c r="J15" s="84">
        <f>J16+J17</f>
        <v>644.07574</v>
      </c>
    </row>
    <row r="16" spans="1:13" s="24" customFormat="1" ht="16.5" customHeight="1">
      <c r="A16" s="97" t="s">
        <v>13</v>
      </c>
      <c r="B16" s="96" t="s">
        <v>197</v>
      </c>
      <c r="C16" s="96" t="s">
        <v>207</v>
      </c>
      <c r="D16" s="96" t="s">
        <v>209</v>
      </c>
      <c r="E16" s="96" t="s">
        <v>12</v>
      </c>
      <c r="F16" s="96" t="s">
        <v>213</v>
      </c>
      <c r="G16" s="102">
        <v>0</v>
      </c>
      <c r="H16" s="84">
        <f>G16</f>
        <v>0</v>
      </c>
      <c r="I16" s="84">
        <v>42.69</v>
      </c>
      <c r="J16" s="84">
        <v>502.68692</v>
      </c>
      <c r="K16" s="23" t="s">
        <v>14</v>
      </c>
      <c r="M16" s="23" t="s">
        <v>15</v>
      </c>
    </row>
    <row r="17" spans="1:13" s="24" customFormat="1" ht="12.75">
      <c r="A17" s="97" t="s">
        <v>16</v>
      </c>
      <c r="B17" s="96" t="s">
        <v>197</v>
      </c>
      <c r="C17" s="96" t="s">
        <v>207</v>
      </c>
      <c r="D17" s="96" t="s">
        <v>209</v>
      </c>
      <c r="E17" s="96" t="s">
        <v>12</v>
      </c>
      <c r="F17" s="96" t="s">
        <v>17</v>
      </c>
      <c r="G17" s="102"/>
      <c r="H17" s="84"/>
      <c r="I17" s="84">
        <f t="shared" si="0"/>
        <v>141.38882</v>
      </c>
      <c r="J17" s="84">
        <v>141.38882</v>
      </c>
      <c r="K17" s="23" t="s">
        <v>14</v>
      </c>
      <c r="M17" s="23" t="s">
        <v>15</v>
      </c>
    </row>
    <row r="18" spans="1:10" s="103" customFormat="1" ht="45" customHeight="1">
      <c r="A18" s="98" t="s">
        <v>214</v>
      </c>
      <c r="B18" s="96" t="s">
        <v>197</v>
      </c>
      <c r="C18" s="96" t="s">
        <v>207</v>
      </c>
      <c r="D18" s="96" t="s">
        <v>209</v>
      </c>
      <c r="E18" s="96" t="s">
        <v>266</v>
      </c>
      <c r="F18" s="99" t="s">
        <v>215</v>
      </c>
      <c r="G18" s="102"/>
      <c r="H18" s="84"/>
      <c r="I18" s="84">
        <f t="shared" si="0"/>
        <v>0</v>
      </c>
      <c r="J18" s="84"/>
    </row>
    <row r="19" spans="1:10" s="103" customFormat="1" ht="15" customHeight="1">
      <c r="A19" s="100" t="s">
        <v>18</v>
      </c>
      <c r="B19" s="101" t="s">
        <v>197</v>
      </c>
      <c r="C19" s="101" t="s">
        <v>207</v>
      </c>
      <c r="D19" s="101" t="s">
        <v>219</v>
      </c>
      <c r="E19" s="91" t="s">
        <v>216</v>
      </c>
      <c r="F19" s="92" t="s">
        <v>196</v>
      </c>
      <c r="G19" s="93">
        <f>G20+G24</f>
        <v>565</v>
      </c>
      <c r="H19" s="94">
        <f>H20</f>
        <v>565</v>
      </c>
      <c r="I19" s="94">
        <f t="shared" si="0"/>
        <v>-565</v>
      </c>
      <c r="J19" s="94">
        <f>J24</f>
        <v>0</v>
      </c>
    </row>
    <row r="20" spans="1:10" s="103" customFormat="1" ht="45" customHeight="1">
      <c r="A20" s="88" t="s">
        <v>210</v>
      </c>
      <c r="B20" s="96" t="s">
        <v>197</v>
      </c>
      <c r="C20" s="96" t="s">
        <v>207</v>
      </c>
      <c r="D20" s="96" t="s">
        <v>219</v>
      </c>
      <c r="E20" s="96" t="s">
        <v>221</v>
      </c>
      <c r="F20" s="83"/>
      <c r="G20" s="89">
        <f>G21</f>
        <v>565</v>
      </c>
      <c r="H20" s="84">
        <f>H21</f>
        <v>565</v>
      </c>
      <c r="I20" s="84">
        <f t="shared" si="0"/>
        <v>-565</v>
      </c>
      <c r="J20" s="84">
        <f>J21</f>
        <v>0</v>
      </c>
    </row>
    <row r="21" spans="1:10" s="103" customFormat="1" ht="25.5">
      <c r="A21" s="97" t="s">
        <v>220</v>
      </c>
      <c r="B21" s="96" t="s">
        <v>197</v>
      </c>
      <c r="C21" s="96" t="s">
        <v>207</v>
      </c>
      <c r="D21" s="96" t="s">
        <v>219</v>
      </c>
      <c r="E21" s="96" t="s">
        <v>221</v>
      </c>
      <c r="F21" s="83"/>
      <c r="G21" s="89">
        <f>G22+G23</f>
        <v>565</v>
      </c>
      <c r="H21" s="84">
        <f>H22+H23</f>
        <v>565</v>
      </c>
      <c r="I21" s="84">
        <f t="shared" si="0"/>
        <v>-565</v>
      </c>
      <c r="J21" s="84">
        <f>J22+J23</f>
        <v>0</v>
      </c>
    </row>
    <row r="22" spans="1:10" s="103" customFormat="1" ht="45" customHeight="1">
      <c r="A22" s="97" t="s">
        <v>212</v>
      </c>
      <c r="B22" s="96" t="s">
        <v>197</v>
      </c>
      <c r="C22" s="96" t="s">
        <v>207</v>
      </c>
      <c r="D22" s="96" t="s">
        <v>219</v>
      </c>
      <c r="E22" s="96" t="s">
        <v>221</v>
      </c>
      <c r="F22" s="96" t="s">
        <v>213</v>
      </c>
      <c r="G22" s="89">
        <v>565</v>
      </c>
      <c r="H22" s="84">
        <v>565</v>
      </c>
      <c r="I22" s="84">
        <f t="shared" si="0"/>
        <v>-565</v>
      </c>
      <c r="J22" s="84"/>
    </row>
    <row r="23" spans="1:10" s="103" customFormat="1" ht="27" customHeight="1">
      <c r="A23" s="97"/>
      <c r="B23" s="96"/>
      <c r="C23" s="96"/>
      <c r="D23" s="96"/>
      <c r="E23" s="96" t="s">
        <v>218</v>
      </c>
      <c r="F23" s="99" t="s">
        <v>215</v>
      </c>
      <c r="G23" s="89">
        <v>0</v>
      </c>
      <c r="H23" s="84">
        <v>0</v>
      </c>
      <c r="I23" s="84">
        <f t="shared" si="0"/>
        <v>0</v>
      </c>
      <c r="J23" s="84">
        <v>0</v>
      </c>
    </row>
    <row r="24" spans="1:10" s="103" customFormat="1" ht="39" customHeight="1">
      <c r="A24" s="100" t="s">
        <v>387</v>
      </c>
      <c r="B24" s="101" t="s">
        <v>197</v>
      </c>
      <c r="C24" s="101" t="s">
        <v>207</v>
      </c>
      <c r="D24" s="101" t="s">
        <v>219</v>
      </c>
      <c r="E24" s="101" t="s">
        <v>10</v>
      </c>
      <c r="F24" s="101" t="s">
        <v>196</v>
      </c>
      <c r="G24" s="93">
        <f>G25</f>
        <v>0</v>
      </c>
      <c r="H24" s="94">
        <f>H25</f>
        <v>0</v>
      </c>
      <c r="I24" s="94">
        <f t="shared" si="0"/>
        <v>0</v>
      </c>
      <c r="J24" s="94">
        <f>J25</f>
        <v>0</v>
      </c>
    </row>
    <row r="25" spans="1:10" s="103" customFormat="1" ht="19.5" customHeight="1">
      <c r="A25" s="97" t="s">
        <v>220</v>
      </c>
      <c r="B25" s="96" t="s">
        <v>197</v>
      </c>
      <c r="C25" s="96" t="s">
        <v>207</v>
      </c>
      <c r="D25" s="96" t="s">
        <v>219</v>
      </c>
      <c r="E25" s="96" t="s">
        <v>11</v>
      </c>
      <c r="F25" s="96"/>
      <c r="G25" s="89">
        <f>G27+G28</f>
        <v>0</v>
      </c>
      <c r="H25" s="84">
        <f>H27+H28</f>
        <v>0</v>
      </c>
      <c r="I25" s="84">
        <f t="shared" si="0"/>
        <v>0</v>
      </c>
      <c r="J25" s="84">
        <f>J27+J28+J29</f>
        <v>0</v>
      </c>
    </row>
    <row r="26" spans="1:13" s="103" customFormat="1" ht="33.75" customHeight="1">
      <c r="A26" s="97" t="s">
        <v>389</v>
      </c>
      <c r="B26" s="96" t="s">
        <v>197</v>
      </c>
      <c r="C26" s="96" t="s">
        <v>207</v>
      </c>
      <c r="D26" s="96" t="s">
        <v>219</v>
      </c>
      <c r="E26" s="96" t="s">
        <v>12</v>
      </c>
      <c r="F26" s="96"/>
      <c r="G26" s="102"/>
      <c r="H26" s="84"/>
      <c r="I26" s="84">
        <f t="shared" si="0"/>
        <v>0</v>
      </c>
      <c r="J26" s="84">
        <f>J27+J28</f>
        <v>0</v>
      </c>
      <c r="K26" s="23" t="s">
        <v>14</v>
      </c>
      <c r="L26" s="23"/>
      <c r="M26" s="23" t="s">
        <v>20</v>
      </c>
    </row>
    <row r="27" spans="1:13" s="103" customFormat="1" ht="18" customHeight="1">
      <c r="A27" s="97" t="s">
        <v>13</v>
      </c>
      <c r="B27" s="96" t="s">
        <v>197</v>
      </c>
      <c r="C27" s="96" t="s">
        <v>207</v>
      </c>
      <c r="D27" s="96" t="s">
        <v>219</v>
      </c>
      <c r="E27" s="96" t="s">
        <v>19</v>
      </c>
      <c r="F27" s="96" t="s">
        <v>213</v>
      </c>
      <c r="G27" s="102">
        <v>0</v>
      </c>
      <c r="H27" s="84">
        <f>G27</f>
        <v>0</v>
      </c>
      <c r="I27" s="84">
        <f t="shared" si="0"/>
        <v>0</v>
      </c>
      <c r="J27" s="84"/>
      <c r="K27" s="23" t="s">
        <v>14</v>
      </c>
      <c r="L27" s="23"/>
      <c r="M27" s="23" t="s">
        <v>20</v>
      </c>
    </row>
    <row r="28" spans="1:10" s="103" customFormat="1" ht="20.25" customHeight="1">
      <c r="A28" s="97" t="s">
        <v>16</v>
      </c>
      <c r="B28" s="96" t="s">
        <v>197</v>
      </c>
      <c r="C28" s="96" t="s">
        <v>207</v>
      </c>
      <c r="D28" s="96" t="s">
        <v>219</v>
      </c>
      <c r="E28" s="96" t="s">
        <v>19</v>
      </c>
      <c r="F28" s="96" t="s">
        <v>17</v>
      </c>
      <c r="G28" s="102"/>
      <c r="H28" s="84"/>
      <c r="I28" s="84">
        <f t="shared" si="0"/>
        <v>0</v>
      </c>
      <c r="J28" s="84"/>
    </row>
    <row r="29" spans="1:10" ht="18" customHeight="1">
      <c r="A29" s="108" t="s">
        <v>224</v>
      </c>
      <c r="B29" s="96"/>
      <c r="C29" s="96" t="s">
        <v>207</v>
      </c>
      <c r="D29" s="96" t="s">
        <v>219</v>
      </c>
      <c r="E29" s="96" t="s">
        <v>267</v>
      </c>
      <c r="F29" s="96" t="s">
        <v>225</v>
      </c>
      <c r="G29" s="102"/>
      <c r="H29" s="84"/>
      <c r="I29" s="84">
        <f t="shared" si="0"/>
        <v>0</v>
      </c>
      <c r="J29" s="84"/>
    </row>
    <row r="30" spans="1:10" ht="38.25">
      <c r="A30" s="100" t="s">
        <v>91</v>
      </c>
      <c r="B30" s="101" t="s">
        <v>197</v>
      </c>
      <c r="C30" s="101" t="s">
        <v>207</v>
      </c>
      <c r="D30" s="101" t="s">
        <v>222</v>
      </c>
      <c r="E30" s="101"/>
      <c r="F30" s="101"/>
      <c r="G30" s="93" t="e">
        <f>#REF!+G31</f>
        <v>#REF!</v>
      </c>
      <c r="H30" s="94">
        <f>H31</f>
        <v>1366.5</v>
      </c>
      <c r="I30" s="94">
        <f t="shared" si="0"/>
        <v>-18.174049999999852</v>
      </c>
      <c r="J30" s="94">
        <f>J39</f>
        <v>1348.3259500000001</v>
      </c>
    </row>
    <row r="31" spans="1:10" ht="52.5" customHeight="1">
      <c r="A31" s="97" t="s">
        <v>390</v>
      </c>
      <c r="B31" s="96" t="s">
        <v>197</v>
      </c>
      <c r="C31" s="96" t="s">
        <v>207</v>
      </c>
      <c r="D31" s="96" t="s">
        <v>222</v>
      </c>
      <c r="E31" s="96" t="s">
        <v>216</v>
      </c>
      <c r="F31" s="96"/>
      <c r="G31" s="89">
        <f>G32</f>
        <v>1366.5</v>
      </c>
      <c r="H31" s="84">
        <f>H32</f>
        <v>1366.5</v>
      </c>
      <c r="I31" s="84">
        <f t="shared" si="0"/>
        <v>-1366.5</v>
      </c>
      <c r="J31" s="84">
        <f>J32</f>
        <v>0</v>
      </c>
    </row>
    <row r="32" spans="1:10" ht="51">
      <c r="A32" s="97" t="s">
        <v>391</v>
      </c>
      <c r="B32" s="96" t="s">
        <v>197</v>
      </c>
      <c r="C32" s="96" t="s">
        <v>207</v>
      </c>
      <c r="D32" s="96" t="s">
        <v>222</v>
      </c>
      <c r="E32" s="96" t="s">
        <v>230</v>
      </c>
      <c r="F32" s="96"/>
      <c r="G32" s="89">
        <f>G33+G34+G35+G36+G37+G38</f>
        <v>1366.5</v>
      </c>
      <c r="H32" s="84">
        <f>H33+H34+H35+H36+H37+H38</f>
        <v>1366.5</v>
      </c>
      <c r="I32" s="84">
        <f t="shared" si="0"/>
        <v>-1366.5</v>
      </c>
      <c r="J32" s="84">
        <f>J33+J34+J35+J36+J37+J38</f>
        <v>0</v>
      </c>
    </row>
    <row r="33" spans="1:10" ht="25.5">
      <c r="A33" s="104" t="s">
        <v>212</v>
      </c>
      <c r="B33" s="96" t="s">
        <v>197</v>
      </c>
      <c r="C33" s="96" t="s">
        <v>207</v>
      </c>
      <c r="D33" s="96" t="s">
        <v>222</v>
      </c>
      <c r="E33" s="96" t="s">
        <v>230</v>
      </c>
      <c r="F33" s="99" t="s">
        <v>213</v>
      </c>
      <c r="G33" s="102">
        <v>1366.5</v>
      </c>
      <c r="H33" s="84">
        <f aca="true" t="shared" si="1" ref="H33:H38">G33</f>
        <v>1366.5</v>
      </c>
      <c r="I33" s="84">
        <f t="shared" si="0"/>
        <v>-1366.5</v>
      </c>
      <c r="J33" s="84"/>
    </row>
    <row r="34" spans="1:10" ht="12.75">
      <c r="A34" s="98" t="s">
        <v>214</v>
      </c>
      <c r="B34" s="96" t="s">
        <v>197</v>
      </c>
      <c r="C34" s="96" t="s">
        <v>207</v>
      </c>
      <c r="D34" s="96" t="s">
        <v>222</v>
      </c>
      <c r="E34" s="96" t="s">
        <v>230</v>
      </c>
      <c r="F34" s="99" t="s">
        <v>215</v>
      </c>
      <c r="G34" s="102">
        <v>0</v>
      </c>
      <c r="H34" s="84">
        <f t="shared" si="1"/>
        <v>0</v>
      </c>
      <c r="I34" s="84">
        <f t="shared" si="0"/>
        <v>0</v>
      </c>
      <c r="J34" s="84"/>
    </row>
    <row r="35" spans="1:10" ht="25.5">
      <c r="A35" s="105" t="s">
        <v>224</v>
      </c>
      <c r="B35" s="96" t="s">
        <v>197</v>
      </c>
      <c r="C35" s="96" t="s">
        <v>207</v>
      </c>
      <c r="D35" s="96" t="s">
        <v>222</v>
      </c>
      <c r="E35" s="96" t="s">
        <v>230</v>
      </c>
      <c r="F35" s="96" t="s">
        <v>223</v>
      </c>
      <c r="G35" s="102">
        <v>0</v>
      </c>
      <c r="H35" s="84">
        <f t="shared" si="1"/>
        <v>0</v>
      </c>
      <c r="I35" s="84">
        <f t="shared" si="0"/>
        <v>0</v>
      </c>
      <c r="J35" s="84"/>
    </row>
    <row r="36" spans="1:10" ht="25.5">
      <c r="A36" s="105" t="s">
        <v>224</v>
      </c>
      <c r="B36" s="96" t="s">
        <v>197</v>
      </c>
      <c r="C36" s="96" t="s">
        <v>207</v>
      </c>
      <c r="D36" s="96" t="s">
        <v>222</v>
      </c>
      <c r="E36" s="96" t="s">
        <v>230</v>
      </c>
      <c r="F36" s="96" t="s">
        <v>225</v>
      </c>
      <c r="G36" s="102">
        <v>0</v>
      </c>
      <c r="H36" s="84">
        <f t="shared" si="1"/>
        <v>0</v>
      </c>
      <c r="I36" s="84">
        <f t="shared" si="0"/>
        <v>0</v>
      </c>
      <c r="J36" s="84"/>
    </row>
    <row r="37" spans="1:10" ht="12.75">
      <c r="A37" s="98" t="s">
        <v>226</v>
      </c>
      <c r="B37" s="96" t="s">
        <v>197</v>
      </c>
      <c r="C37" s="96" t="s">
        <v>207</v>
      </c>
      <c r="D37" s="96" t="s">
        <v>222</v>
      </c>
      <c r="E37" s="96" t="s">
        <v>230</v>
      </c>
      <c r="F37" s="96" t="s">
        <v>227</v>
      </c>
      <c r="G37" s="102">
        <v>0</v>
      </c>
      <c r="H37" s="84">
        <f t="shared" si="1"/>
        <v>0</v>
      </c>
      <c r="I37" s="84">
        <f t="shared" si="0"/>
        <v>0</v>
      </c>
      <c r="J37" s="84"/>
    </row>
    <row r="38" spans="1:10" ht="12.75">
      <c r="A38" s="98" t="s">
        <v>228</v>
      </c>
      <c r="B38" s="96" t="s">
        <v>197</v>
      </c>
      <c r="C38" s="96" t="s">
        <v>207</v>
      </c>
      <c r="D38" s="96" t="s">
        <v>222</v>
      </c>
      <c r="E38" s="96" t="s">
        <v>230</v>
      </c>
      <c r="F38" s="96" t="s">
        <v>229</v>
      </c>
      <c r="G38" s="102">
        <v>0</v>
      </c>
      <c r="H38" s="84">
        <f t="shared" si="1"/>
        <v>0</v>
      </c>
      <c r="I38" s="84">
        <f t="shared" si="0"/>
        <v>0</v>
      </c>
      <c r="J38" s="84"/>
    </row>
    <row r="39" spans="1:10" ht="25.5">
      <c r="A39" s="106" t="s">
        <v>21</v>
      </c>
      <c r="B39" s="101" t="s">
        <v>197</v>
      </c>
      <c r="C39" s="101" t="s">
        <v>207</v>
      </c>
      <c r="D39" s="101" t="s">
        <v>222</v>
      </c>
      <c r="E39" s="101" t="s">
        <v>22</v>
      </c>
      <c r="F39" s="101"/>
      <c r="G39" s="107"/>
      <c r="H39" s="94"/>
      <c r="I39" s="94">
        <f t="shared" si="0"/>
        <v>1348.3259500000001</v>
      </c>
      <c r="J39" s="94">
        <f>J40</f>
        <v>1348.3259500000001</v>
      </c>
    </row>
    <row r="40" spans="1:11" ht="51">
      <c r="A40" s="97" t="s">
        <v>403</v>
      </c>
      <c r="B40" s="96" t="s">
        <v>197</v>
      </c>
      <c r="C40" s="96" t="s">
        <v>207</v>
      </c>
      <c r="D40" s="96" t="s">
        <v>222</v>
      </c>
      <c r="E40" s="96" t="s">
        <v>23</v>
      </c>
      <c r="F40" s="96"/>
      <c r="G40" s="102"/>
      <c r="H40" s="84"/>
      <c r="I40" s="84">
        <f t="shared" si="0"/>
        <v>1348.3259500000001</v>
      </c>
      <c r="J40" s="84">
        <f>J41+J44</f>
        <v>1348.3259500000001</v>
      </c>
      <c r="K40" s="23" t="s">
        <v>14</v>
      </c>
    </row>
    <row r="41" spans="1:11" ht="25.5">
      <c r="A41" s="108" t="s">
        <v>392</v>
      </c>
      <c r="B41" s="96" t="s">
        <v>197</v>
      </c>
      <c r="C41" s="96" t="s">
        <v>207</v>
      </c>
      <c r="D41" s="96" t="s">
        <v>222</v>
      </c>
      <c r="E41" s="96" t="s">
        <v>24</v>
      </c>
      <c r="F41" s="96"/>
      <c r="G41" s="102"/>
      <c r="H41" s="84"/>
      <c r="I41" s="84">
        <f t="shared" si="0"/>
        <v>1329.06095</v>
      </c>
      <c r="J41" s="84">
        <f>J42+J43</f>
        <v>1329.06095</v>
      </c>
      <c r="K41" s="23" t="s">
        <v>14</v>
      </c>
    </row>
    <row r="42" spans="1:10" ht="12.75">
      <c r="A42" s="108" t="s">
        <v>13</v>
      </c>
      <c r="B42" s="96" t="s">
        <v>197</v>
      </c>
      <c r="C42" s="96" t="s">
        <v>207</v>
      </c>
      <c r="D42" s="96" t="s">
        <v>222</v>
      </c>
      <c r="E42" s="96" t="s">
        <v>24</v>
      </c>
      <c r="F42" s="109" t="s">
        <v>213</v>
      </c>
      <c r="G42" s="102"/>
      <c r="H42" s="84"/>
      <c r="I42" s="84">
        <f t="shared" si="0"/>
        <v>1018.7474</v>
      </c>
      <c r="J42" s="84">
        <v>1018.7474</v>
      </c>
    </row>
    <row r="43" spans="1:11" ht="38.25">
      <c r="A43" s="108" t="s">
        <v>25</v>
      </c>
      <c r="B43" s="96" t="s">
        <v>197</v>
      </c>
      <c r="C43" s="96" t="s">
        <v>207</v>
      </c>
      <c r="D43" s="96" t="s">
        <v>222</v>
      </c>
      <c r="E43" s="96" t="s">
        <v>24</v>
      </c>
      <c r="F43" s="109" t="s">
        <v>17</v>
      </c>
      <c r="G43" s="102"/>
      <c r="H43" s="84"/>
      <c r="I43" s="84">
        <f t="shared" si="0"/>
        <v>310.31355</v>
      </c>
      <c r="J43" s="84">
        <v>310.31355</v>
      </c>
      <c r="K43" s="23" t="s">
        <v>14</v>
      </c>
    </row>
    <row r="44" spans="1:11" ht="25.5">
      <c r="A44" s="108" t="s">
        <v>393</v>
      </c>
      <c r="B44" s="96" t="s">
        <v>197</v>
      </c>
      <c r="C44" s="96" t="s">
        <v>207</v>
      </c>
      <c r="D44" s="96" t="s">
        <v>222</v>
      </c>
      <c r="E44" s="96" t="s">
        <v>26</v>
      </c>
      <c r="F44" s="96"/>
      <c r="G44" s="102"/>
      <c r="H44" s="84"/>
      <c r="I44" s="84">
        <f t="shared" si="0"/>
        <v>19.265</v>
      </c>
      <c r="J44" s="84">
        <f>SUM(J45:J49)</f>
        <v>19.265</v>
      </c>
      <c r="K44" s="23" t="s">
        <v>14</v>
      </c>
    </row>
    <row r="45" spans="1:11" ht="25.5">
      <c r="A45" s="108" t="s">
        <v>27</v>
      </c>
      <c r="B45" s="96" t="s">
        <v>197</v>
      </c>
      <c r="C45" s="96" t="s">
        <v>207</v>
      </c>
      <c r="D45" s="96" t="s">
        <v>222</v>
      </c>
      <c r="E45" s="96" t="s">
        <v>26</v>
      </c>
      <c r="F45" s="110" t="s">
        <v>215</v>
      </c>
      <c r="G45" s="102"/>
      <c r="H45" s="84"/>
      <c r="I45" s="84">
        <f t="shared" si="0"/>
        <v>17.7</v>
      </c>
      <c r="J45" s="84">
        <v>17.7</v>
      </c>
      <c r="K45" s="23" t="s">
        <v>14</v>
      </c>
    </row>
    <row r="46" spans="1:11" ht="25.5">
      <c r="A46" s="108" t="s">
        <v>224</v>
      </c>
      <c r="B46" s="96" t="s">
        <v>197</v>
      </c>
      <c r="C46" s="96" t="s">
        <v>207</v>
      </c>
      <c r="D46" s="96" t="s">
        <v>222</v>
      </c>
      <c r="E46" s="96" t="s">
        <v>26</v>
      </c>
      <c r="F46" s="110">
        <v>244</v>
      </c>
      <c r="G46" s="102"/>
      <c r="H46" s="84"/>
      <c r="I46" s="84">
        <f t="shared" si="0"/>
        <v>1.565</v>
      </c>
      <c r="J46" s="84">
        <v>1.565</v>
      </c>
      <c r="K46" s="23" t="s">
        <v>14</v>
      </c>
    </row>
    <row r="47" spans="1:11" ht="76.5">
      <c r="A47" s="108" t="s">
        <v>28</v>
      </c>
      <c r="B47" s="96" t="s">
        <v>197</v>
      </c>
      <c r="C47" s="96" t="s">
        <v>207</v>
      </c>
      <c r="D47" s="96" t="s">
        <v>222</v>
      </c>
      <c r="E47" s="96" t="s">
        <v>26</v>
      </c>
      <c r="F47" s="109" t="s">
        <v>29</v>
      </c>
      <c r="G47" s="102"/>
      <c r="H47" s="84"/>
      <c r="I47" s="84">
        <f t="shared" si="0"/>
        <v>0</v>
      </c>
      <c r="J47" s="84"/>
      <c r="K47" s="23" t="s">
        <v>14</v>
      </c>
    </row>
    <row r="48" spans="1:10" ht="12.75">
      <c r="A48" s="108" t="s">
        <v>226</v>
      </c>
      <c r="B48" s="96" t="s">
        <v>197</v>
      </c>
      <c r="C48" s="96" t="s">
        <v>207</v>
      </c>
      <c r="D48" s="96" t="s">
        <v>222</v>
      </c>
      <c r="E48" s="96" t="s">
        <v>26</v>
      </c>
      <c r="F48" s="109" t="s">
        <v>227</v>
      </c>
      <c r="G48" s="102"/>
      <c r="H48" s="84"/>
      <c r="I48" s="84">
        <f t="shared" si="0"/>
        <v>0</v>
      </c>
      <c r="J48" s="84">
        <v>0</v>
      </c>
    </row>
    <row r="49" spans="1:10" ht="12.75">
      <c r="A49" s="108" t="s">
        <v>30</v>
      </c>
      <c r="B49" s="96" t="s">
        <v>197</v>
      </c>
      <c r="C49" s="96" t="s">
        <v>207</v>
      </c>
      <c r="D49" s="96" t="s">
        <v>222</v>
      </c>
      <c r="E49" s="96" t="s">
        <v>26</v>
      </c>
      <c r="F49" s="109" t="s">
        <v>229</v>
      </c>
      <c r="G49" s="102"/>
      <c r="H49" s="84"/>
      <c r="I49" s="84">
        <f t="shared" si="0"/>
        <v>0</v>
      </c>
      <c r="J49" s="84">
        <v>0</v>
      </c>
    </row>
    <row r="50" spans="1:10" ht="12.75">
      <c r="A50" s="106" t="s">
        <v>88</v>
      </c>
      <c r="B50" s="101" t="s">
        <v>197</v>
      </c>
      <c r="C50" s="101" t="s">
        <v>207</v>
      </c>
      <c r="D50" s="101" t="s">
        <v>231</v>
      </c>
      <c r="E50" s="101"/>
      <c r="F50" s="101"/>
      <c r="G50" s="93" t="e">
        <f>#REF!</f>
        <v>#REF!</v>
      </c>
      <c r="H50" s="94"/>
      <c r="I50" s="94">
        <f t="shared" si="0"/>
        <v>0</v>
      </c>
      <c r="J50" s="94">
        <f>J53</f>
        <v>0</v>
      </c>
    </row>
    <row r="51" spans="1:10" ht="51">
      <c r="A51" s="98" t="s">
        <v>394</v>
      </c>
      <c r="B51" s="96" t="s">
        <v>197</v>
      </c>
      <c r="C51" s="96" t="s">
        <v>207</v>
      </c>
      <c r="D51" s="96" t="s">
        <v>231</v>
      </c>
      <c r="E51" s="96" t="s">
        <v>234</v>
      </c>
      <c r="F51" s="96"/>
      <c r="G51" s="89">
        <f>G52</f>
        <v>0</v>
      </c>
      <c r="H51" s="84">
        <f>H52</f>
        <v>0</v>
      </c>
      <c r="I51" s="84">
        <f t="shared" si="0"/>
        <v>0</v>
      </c>
      <c r="J51" s="84">
        <f>J52</f>
        <v>0</v>
      </c>
    </row>
    <row r="52" spans="1:11" ht="12.75">
      <c r="A52" s="98" t="s">
        <v>232</v>
      </c>
      <c r="B52" s="96" t="s">
        <v>197</v>
      </c>
      <c r="C52" s="96" t="s">
        <v>207</v>
      </c>
      <c r="D52" s="96" t="s">
        <v>231</v>
      </c>
      <c r="E52" s="96" t="s">
        <v>234</v>
      </c>
      <c r="F52" s="96" t="s">
        <v>233</v>
      </c>
      <c r="G52" s="89"/>
      <c r="H52" s="84">
        <f>G52</f>
        <v>0</v>
      </c>
      <c r="I52" s="84">
        <f t="shared" si="0"/>
        <v>0</v>
      </c>
      <c r="J52" s="84"/>
      <c r="K52" s="23" t="s">
        <v>14</v>
      </c>
    </row>
    <row r="53" spans="1:10" ht="25.5">
      <c r="A53" s="98" t="s">
        <v>263</v>
      </c>
      <c r="B53" s="96" t="s">
        <v>197</v>
      </c>
      <c r="C53" s="96" t="s">
        <v>207</v>
      </c>
      <c r="D53" s="96" t="s">
        <v>231</v>
      </c>
      <c r="E53" s="96" t="s">
        <v>264</v>
      </c>
      <c r="F53" s="96"/>
      <c r="G53" s="89"/>
      <c r="H53" s="84"/>
      <c r="I53" s="84">
        <f t="shared" si="0"/>
        <v>0</v>
      </c>
      <c r="J53" s="84">
        <f>J54</f>
        <v>0</v>
      </c>
    </row>
    <row r="54" spans="1:10" ht="25.5">
      <c r="A54" s="111" t="s">
        <v>224</v>
      </c>
      <c r="B54" s="96" t="s">
        <v>197</v>
      </c>
      <c r="C54" s="96" t="s">
        <v>207</v>
      </c>
      <c r="D54" s="96" t="s">
        <v>231</v>
      </c>
      <c r="E54" s="96" t="s">
        <v>265</v>
      </c>
      <c r="F54" s="96" t="s">
        <v>225</v>
      </c>
      <c r="G54" s="89"/>
      <c r="H54" s="84"/>
      <c r="I54" s="84">
        <f t="shared" si="0"/>
        <v>0</v>
      </c>
      <c r="J54" s="84">
        <v>0</v>
      </c>
    </row>
    <row r="55" spans="1:10" ht="12.75">
      <c r="A55" s="128" t="s">
        <v>87</v>
      </c>
      <c r="B55" s="101"/>
      <c r="C55" s="101" t="s">
        <v>207</v>
      </c>
      <c r="D55" s="101" t="s">
        <v>259</v>
      </c>
      <c r="E55" s="101"/>
      <c r="F55" s="101"/>
      <c r="G55" s="93"/>
      <c r="H55" s="94"/>
      <c r="I55" s="84">
        <f t="shared" si="0"/>
        <v>979.8908300000002</v>
      </c>
      <c r="J55" s="94">
        <f>J62+J64+J65+J60+J66+J63</f>
        <v>979.8908300000002</v>
      </c>
    </row>
    <row r="56" spans="1:10" ht="12.75" hidden="1">
      <c r="A56" s="105" t="s">
        <v>257</v>
      </c>
      <c r="B56" s="101"/>
      <c r="C56" s="96" t="s">
        <v>207</v>
      </c>
      <c r="D56" s="96" t="s">
        <v>259</v>
      </c>
      <c r="E56" s="96" t="s">
        <v>261</v>
      </c>
      <c r="F56" s="101"/>
      <c r="G56" s="93"/>
      <c r="H56" s="94"/>
      <c r="I56" s="84">
        <f t="shared" si="0"/>
        <v>0</v>
      </c>
      <c r="J56" s="94"/>
    </row>
    <row r="57" spans="1:10" ht="12.75" hidden="1">
      <c r="A57" s="108" t="s">
        <v>258</v>
      </c>
      <c r="B57" s="101"/>
      <c r="C57" s="96" t="s">
        <v>207</v>
      </c>
      <c r="D57" s="96" t="s">
        <v>259</v>
      </c>
      <c r="E57" s="96" t="s">
        <v>261</v>
      </c>
      <c r="F57" s="96"/>
      <c r="G57" s="89"/>
      <c r="H57" s="84"/>
      <c r="I57" s="84">
        <f t="shared" si="0"/>
        <v>0</v>
      </c>
      <c r="J57" s="84"/>
    </row>
    <row r="58" spans="1:10" ht="12.75" hidden="1">
      <c r="A58" s="108" t="s">
        <v>41</v>
      </c>
      <c r="B58" s="101"/>
      <c r="C58" s="96" t="s">
        <v>207</v>
      </c>
      <c r="D58" s="96" t="s">
        <v>259</v>
      </c>
      <c r="E58" s="96" t="s">
        <v>261</v>
      </c>
      <c r="F58" s="96" t="s">
        <v>239</v>
      </c>
      <c r="G58" s="89"/>
      <c r="H58" s="84"/>
      <c r="I58" s="84">
        <f t="shared" si="0"/>
        <v>0</v>
      </c>
      <c r="J58" s="84"/>
    </row>
    <row r="59" spans="1:10" ht="38.25" hidden="1">
      <c r="A59" s="108" t="s">
        <v>42</v>
      </c>
      <c r="B59" s="101"/>
      <c r="C59" s="96" t="s">
        <v>207</v>
      </c>
      <c r="D59" s="96" t="s">
        <v>259</v>
      </c>
      <c r="E59" s="96" t="s">
        <v>261</v>
      </c>
      <c r="F59" s="96" t="s">
        <v>43</v>
      </c>
      <c r="G59" s="89"/>
      <c r="H59" s="84"/>
      <c r="I59" s="84">
        <f t="shared" si="0"/>
        <v>0</v>
      </c>
      <c r="J59" s="84"/>
    </row>
    <row r="60" spans="1:10" ht="12.75" hidden="1">
      <c r="A60" s="98" t="s">
        <v>214</v>
      </c>
      <c r="B60" s="101"/>
      <c r="C60" s="96" t="s">
        <v>207</v>
      </c>
      <c r="D60" s="96" t="s">
        <v>259</v>
      </c>
      <c r="E60" s="96" t="s">
        <v>260</v>
      </c>
      <c r="F60" s="96" t="s">
        <v>241</v>
      </c>
      <c r="G60" s="89"/>
      <c r="H60" s="84"/>
      <c r="I60" s="84">
        <f t="shared" si="0"/>
        <v>0</v>
      </c>
      <c r="J60" s="84"/>
    </row>
    <row r="61" spans="1:10" ht="12.75" hidden="1">
      <c r="A61" s="105" t="s">
        <v>262</v>
      </c>
      <c r="B61" s="101"/>
      <c r="C61" s="96" t="s">
        <v>207</v>
      </c>
      <c r="D61" s="96" t="s">
        <v>259</v>
      </c>
      <c r="E61" s="96" t="s">
        <v>261</v>
      </c>
      <c r="F61" s="96"/>
      <c r="G61" s="89"/>
      <c r="H61" s="84"/>
      <c r="I61" s="84">
        <f t="shared" si="0"/>
        <v>0</v>
      </c>
      <c r="J61" s="84"/>
    </row>
    <row r="62" spans="1:10" ht="25.5">
      <c r="A62" s="105" t="s">
        <v>224</v>
      </c>
      <c r="B62" s="101"/>
      <c r="C62" s="96" t="s">
        <v>207</v>
      </c>
      <c r="D62" s="96" t="s">
        <v>259</v>
      </c>
      <c r="E62" s="96" t="s">
        <v>261</v>
      </c>
      <c r="F62" s="96" t="s">
        <v>225</v>
      </c>
      <c r="G62" s="89"/>
      <c r="H62" s="84"/>
      <c r="I62" s="84">
        <f t="shared" si="0"/>
        <v>839.48238</v>
      </c>
      <c r="J62" s="84">
        <v>839.48238</v>
      </c>
    </row>
    <row r="63" spans="1:10" ht="76.5">
      <c r="A63" s="108" t="s">
        <v>28</v>
      </c>
      <c r="B63" s="101"/>
      <c r="C63" s="96" t="s">
        <v>207</v>
      </c>
      <c r="D63" s="96" t="s">
        <v>259</v>
      </c>
      <c r="E63" s="96" t="s">
        <v>260</v>
      </c>
      <c r="F63" s="96" t="s">
        <v>29</v>
      </c>
      <c r="G63" s="89"/>
      <c r="H63" s="84"/>
      <c r="I63" s="84">
        <f t="shared" si="0"/>
        <v>62.90957</v>
      </c>
      <c r="J63" s="84">
        <v>62.90957</v>
      </c>
    </row>
    <row r="64" spans="1:10" ht="12.75">
      <c r="A64" s="108" t="s">
        <v>226</v>
      </c>
      <c r="B64" s="101"/>
      <c r="C64" s="96" t="s">
        <v>207</v>
      </c>
      <c r="D64" s="96" t="s">
        <v>259</v>
      </c>
      <c r="E64" s="96" t="s">
        <v>260</v>
      </c>
      <c r="F64" s="96" t="s">
        <v>227</v>
      </c>
      <c r="G64" s="89"/>
      <c r="H64" s="84"/>
      <c r="I64" s="84">
        <f t="shared" si="0"/>
        <v>41.73469</v>
      </c>
      <c r="J64" s="84">
        <v>41.73469</v>
      </c>
    </row>
    <row r="65" spans="1:10" ht="12.75">
      <c r="A65" s="108" t="s">
        <v>30</v>
      </c>
      <c r="B65" s="101"/>
      <c r="C65" s="96" t="s">
        <v>207</v>
      </c>
      <c r="D65" s="96" t="s">
        <v>259</v>
      </c>
      <c r="E65" s="96" t="s">
        <v>260</v>
      </c>
      <c r="F65" s="96" t="s">
        <v>229</v>
      </c>
      <c r="G65" s="89"/>
      <c r="H65" s="84"/>
      <c r="I65" s="84">
        <f t="shared" si="0"/>
        <v>31.993</v>
      </c>
      <c r="J65" s="84">
        <v>31.993</v>
      </c>
    </row>
    <row r="66" spans="1:10" ht="12.75">
      <c r="A66" s="108"/>
      <c r="B66" s="101"/>
      <c r="C66" s="96" t="s">
        <v>207</v>
      </c>
      <c r="D66" s="96" t="s">
        <v>259</v>
      </c>
      <c r="E66" s="96" t="s">
        <v>260</v>
      </c>
      <c r="F66" s="96" t="s">
        <v>268</v>
      </c>
      <c r="G66" s="89"/>
      <c r="H66" s="84"/>
      <c r="I66" s="84">
        <f t="shared" si="0"/>
        <v>3.77119</v>
      </c>
      <c r="J66" s="84">
        <v>3.77119</v>
      </c>
    </row>
    <row r="67" spans="1:10" ht="12.75">
      <c r="A67" s="106" t="s">
        <v>235</v>
      </c>
      <c r="B67" s="101" t="s">
        <v>197</v>
      </c>
      <c r="C67" s="101" t="s">
        <v>209</v>
      </c>
      <c r="D67" s="101"/>
      <c r="E67" s="96"/>
      <c r="F67" s="101"/>
      <c r="G67" s="93" t="e">
        <f>G68</f>
        <v>#REF!</v>
      </c>
      <c r="H67" s="94">
        <f>H68</f>
        <v>103.8</v>
      </c>
      <c r="I67" s="94">
        <f t="shared" si="0"/>
        <v>10.900000000000006</v>
      </c>
      <c r="J67" s="94">
        <f>J68</f>
        <v>114.7</v>
      </c>
    </row>
    <row r="68" spans="1:10" ht="12.75">
      <c r="A68" s="98" t="s">
        <v>109</v>
      </c>
      <c r="B68" s="96" t="s">
        <v>197</v>
      </c>
      <c r="C68" s="96" t="s">
        <v>209</v>
      </c>
      <c r="D68" s="96" t="s">
        <v>219</v>
      </c>
      <c r="E68" s="96"/>
      <c r="F68" s="96"/>
      <c r="G68" s="89" t="e">
        <f>#REF!+G69</f>
        <v>#REF!</v>
      </c>
      <c r="H68" s="84">
        <f>H69</f>
        <v>103.8</v>
      </c>
      <c r="I68" s="84">
        <f t="shared" si="0"/>
        <v>10.900000000000006</v>
      </c>
      <c r="J68" s="84">
        <f>J72</f>
        <v>114.7</v>
      </c>
    </row>
    <row r="69" spans="1:11" ht="63.75">
      <c r="A69" s="112" t="s">
        <v>395</v>
      </c>
      <c r="B69" s="96" t="s">
        <v>197</v>
      </c>
      <c r="C69" s="96" t="s">
        <v>209</v>
      </c>
      <c r="D69" s="96" t="s">
        <v>219</v>
      </c>
      <c r="E69" s="96" t="s">
        <v>236</v>
      </c>
      <c r="F69" s="96"/>
      <c r="G69" s="89">
        <f>G70+G71</f>
        <v>103.8</v>
      </c>
      <c r="H69" s="84">
        <f>H70+H71</f>
        <v>103.8</v>
      </c>
      <c r="I69" s="84">
        <f t="shared" si="0"/>
        <v>-103.8</v>
      </c>
      <c r="J69" s="84">
        <f>J70+J71</f>
        <v>0</v>
      </c>
      <c r="K69" s="23" t="s">
        <v>32</v>
      </c>
    </row>
    <row r="70" spans="1:11" ht="25.5">
      <c r="A70" s="104" t="s">
        <v>212</v>
      </c>
      <c r="B70" s="96" t="s">
        <v>197</v>
      </c>
      <c r="C70" s="96" t="s">
        <v>209</v>
      </c>
      <c r="D70" s="96" t="s">
        <v>219</v>
      </c>
      <c r="E70" s="96" t="s">
        <v>236</v>
      </c>
      <c r="F70" s="96" t="s">
        <v>213</v>
      </c>
      <c r="G70" s="102">
        <v>103.8</v>
      </c>
      <c r="H70" s="84">
        <v>103.8</v>
      </c>
      <c r="I70" s="84">
        <f t="shared" si="0"/>
        <v>-103.8</v>
      </c>
      <c r="J70" s="84"/>
      <c r="K70" s="23" t="s">
        <v>32</v>
      </c>
    </row>
    <row r="71" spans="1:11" ht="25.5">
      <c r="A71" s="111" t="s">
        <v>224</v>
      </c>
      <c r="B71" s="96" t="s">
        <v>197</v>
      </c>
      <c r="C71" s="96" t="s">
        <v>209</v>
      </c>
      <c r="D71" s="96" t="s">
        <v>219</v>
      </c>
      <c r="E71" s="96" t="s">
        <v>236</v>
      </c>
      <c r="F71" s="96" t="s">
        <v>225</v>
      </c>
      <c r="G71" s="102">
        <v>0</v>
      </c>
      <c r="H71" s="84">
        <v>0</v>
      </c>
      <c r="I71" s="84">
        <f t="shared" si="0"/>
        <v>0</v>
      </c>
      <c r="J71" s="84"/>
      <c r="K71" s="23" t="s">
        <v>32</v>
      </c>
    </row>
    <row r="72" spans="1:10" ht="63.75">
      <c r="A72" s="112" t="s">
        <v>395</v>
      </c>
      <c r="B72" s="96" t="s">
        <v>197</v>
      </c>
      <c r="C72" s="96" t="s">
        <v>209</v>
      </c>
      <c r="D72" s="96" t="s">
        <v>219</v>
      </c>
      <c r="E72" s="96" t="s">
        <v>31</v>
      </c>
      <c r="F72" s="96"/>
      <c r="G72" s="102"/>
      <c r="H72" s="84"/>
      <c r="I72" s="84">
        <f t="shared" si="0"/>
        <v>114.7</v>
      </c>
      <c r="J72" s="84">
        <f>SUM(J73:J75)</f>
        <v>114.7</v>
      </c>
    </row>
    <row r="73" spans="1:10" ht="12.75">
      <c r="A73" s="108" t="s">
        <v>13</v>
      </c>
      <c r="B73" s="96" t="s">
        <v>197</v>
      </c>
      <c r="C73" s="96" t="s">
        <v>209</v>
      </c>
      <c r="D73" s="96" t="s">
        <v>219</v>
      </c>
      <c r="E73" s="96" t="s">
        <v>31</v>
      </c>
      <c r="F73" s="109" t="s">
        <v>213</v>
      </c>
      <c r="G73" s="102"/>
      <c r="H73" s="84"/>
      <c r="I73" s="84">
        <f t="shared" si="0"/>
        <v>88.095</v>
      </c>
      <c r="J73" s="84">
        <v>88.095</v>
      </c>
    </row>
    <row r="74" spans="1:10" ht="38.25">
      <c r="A74" s="108" t="s">
        <v>25</v>
      </c>
      <c r="B74" s="96" t="s">
        <v>197</v>
      </c>
      <c r="C74" s="96" t="s">
        <v>209</v>
      </c>
      <c r="D74" s="96" t="s">
        <v>219</v>
      </c>
      <c r="E74" s="96" t="s">
        <v>31</v>
      </c>
      <c r="F74" s="109" t="s">
        <v>17</v>
      </c>
      <c r="G74" s="102"/>
      <c r="H74" s="84"/>
      <c r="I74" s="84">
        <f t="shared" si="0"/>
        <v>26.605</v>
      </c>
      <c r="J74" s="84">
        <v>26.605</v>
      </c>
    </row>
    <row r="75" spans="1:10" ht="25.5">
      <c r="A75" s="111" t="s">
        <v>224</v>
      </c>
      <c r="B75" s="96" t="s">
        <v>197</v>
      </c>
      <c r="C75" s="96" t="s">
        <v>209</v>
      </c>
      <c r="D75" s="96" t="s">
        <v>219</v>
      </c>
      <c r="E75" s="96" t="s">
        <v>31</v>
      </c>
      <c r="F75" s="96" t="s">
        <v>225</v>
      </c>
      <c r="G75" s="102"/>
      <c r="H75" s="84"/>
      <c r="I75" s="84">
        <f t="shared" si="0"/>
        <v>0</v>
      </c>
      <c r="J75" s="84">
        <v>0</v>
      </c>
    </row>
    <row r="76" spans="1:10" ht="12.75">
      <c r="A76" s="106" t="s">
        <v>270</v>
      </c>
      <c r="B76" s="101" t="s">
        <v>197</v>
      </c>
      <c r="C76" s="101" t="s">
        <v>219</v>
      </c>
      <c r="D76" s="101"/>
      <c r="E76" s="96"/>
      <c r="F76" s="96"/>
      <c r="G76" s="102"/>
      <c r="H76" s="84"/>
      <c r="I76" s="94">
        <f t="shared" si="0"/>
        <v>0</v>
      </c>
      <c r="J76" s="94">
        <f>J77</f>
        <v>0</v>
      </c>
    </row>
    <row r="77" spans="1:11" ht="38.25">
      <c r="A77" s="98" t="s">
        <v>178</v>
      </c>
      <c r="B77" s="101" t="s">
        <v>197</v>
      </c>
      <c r="C77" s="101" t="s">
        <v>219</v>
      </c>
      <c r="D77" s="101" t="s">
        <v>269</v>
      </c>
      <c r="E77" s="96"/>
      <c r="F77" s="96"/>
      <c r="G77" s="102"/>
      <c r="H77" s="84"/>
      <c r="I77" s="84">
        <f t="shared" si="0"/>
        <v>0</v>
      </c>
      <c r="J77" s="84">
        <f>J78</f>
        <v>0</v>
      </c>
      <c r="K77" s="23" t="s">
        <v>14</v>
      </c>
    </row>
    <row r="78" spans="1:10" ht="25.5">
      <c r="A78" s="111" t="s">
        <v>271</v>
      </c>
      <c r="B78" s="96"/>
      <c r="C78" s="96" t="s">
        <v>219</v>
      </c>
      <c r="D78" s="96" t="s">
        <v>269</v>
      </c>
      <c r="E78" s="96" t="s">
        <v>272</v>
      </c>
      <c r="F78" s="96"/>
      <c r="G78" s="102"/>
      <c r="H78" s="84"/>
      <c r="I78" s="84">
        <f t="shared" si="0"/>
        <v>0</v>
      </c>
      <c r="J78" s="84">
        <f>J79</f>
        <v>0</v>
      </c>
    </row>
    <row r="79" spans="1:10" ht="25.5">
      <c r="A79" s="111" t="s">
        <v>224</v>
      </c>
      <c r="B79" s="96"/>
      <c r="C79" s="96" t="s">
        <v>219</v>
      </c>
      <c r="D79" s="96" t="s">
        <v>269</v>
      </c>
      <c r="E79" s="96" t="s">
        <v>272</v>
      </c>
      <c r="F79" s="96" t="s">
        <v>225</v>
      </c>
      <c r="G79" s="102"/>
      <c r="H79" s="84"/>
      <c r="I79" s="84">
        <f t="shared" si="0"/>
        <v>0</v>
      </c>
      <c r="J79" s="84"/>
    </row>
    <row r="80" spans="1:10" ht="12.75">
      <c r="A80" s="106" t="s">
        <v>242</v>
      </c>
      <c r="B80" s="101" t="s">
        <v>197</v>
      </c>
      <c r="C80" s="101" t="s">
        <v>237</v>
      </c>
      <c r="D80" s="101"/>
      <c r="E80" s="101"/>
      <c r="F80" s="101"/>
      <c r="G80" s="93" t="e">
        <f>G81+#REF!</f>
        <v>#REF!</v>
      </c>
      <c r="H80" s="94">
        <f>H81</f>
        <v>0</v>
      </c>
      <c r="I80" s="94">
        <f t="shared" si="0"/>
        <v>0</v>
      </c>
      <c r="J80" s="94">
        <f>J81</f>
        <v>0</v>
      </c>
    </row>
    <row r="81" spans="1:10" ht="12.75">
      <c r="A81" s="106" t="s">
        <v>75</v>
      </c>
      <c r="B81" s="101" t="s">
        <v>197</v>
      </c>
      <c r="C81" s="101" t="s">
        <v>237</v>
      </c>
      <c r="D81" s="101" t="s">
        <v>219</v>
      </c>
      <c r="E81" s="101"/>
      <c r="F81" s="101"/>
      <c r="G81" s="93" t="e">
        <f>#REF!+#REF!+#REF!+G82+#REF!</f>
        <v>#REF!</v>
      </c>
      <c r="H81" s="94">
        <f>H82</f>
        <v>0</v>
      </c>
      <c r="I81" s="94">
        <f t="shared" si="0"/>
        <v>0</v>
      </c>
      <c r="J81" s="94">
        <f>J84</f>
        <v>0</v>
      </c>
    </row>
    <row r="82" spans="1:10" ht="51">
      <c r="A82" s="113" t="s">
        <v>396</v>
      </c>
      <c r="B82" s="96" t="s">
        <v>197</v>
      </c>
      <c r="C82" s="96" t="s">
        <v>237</v>
      </c>
      <c r="D82" s="96" t="s">
        <v>219</v>
      </c>
      <c r="E82" s="96" t="s">
        <v>243</v>
      </c>
      <c r="F82" s="96"/>
      <c r="G82" s="89">
        <f>G83</f>
        <v>0</v>
      </c>
      <c r="H82" s="84">
        <f>H83</f>
        <v>0</v>
      </c>
      <c r="I82" s="84">
        <f t="shared" si="0"/>
        <v>0</v>
      </c>
      <c r="J82" s="84"/>
    </row>
    <row r="83" spans="1:10" ht="25.5">
      <c r="A83" s="105" t="s">
        <v>224</v>
      </c>
      <c r="B83" s="96" t="s">
        <v>197</v>
      </c>
      <c r="C83" s="96" t="s">
        <v>237</v>
      </c>
      <c r="D83" s="96" t="s">
        <v>219</v>
      </c>
      <c r="E83" s="96" t="s">
        <v>243</v>
      </c>
      <c r="F83" s="96" t="s">
        <v>225</v>
      </c>
      <c r="G83" s="102">
        <v>0</v>
      </c>
      <c r="H83" s="84">
        <f>G83</f>
        <v>0</v>
      </c>
      <c r="I83" s="84">
        <f t="shared" si="0"/>
        <v>0</v>
      </c>
      <c r="J83" s="84"/>
    </row>
    <row r="84" spans="1:10" ht="25.5">
      <c r="A84" s="105" t="s">
        <v>33</v>
      </c>
      <c r="B84" s="96" t="s">
        <v>197</v>
      </c>
      <c r="C84" s="96" t="s">
        <v>237</v>
      </c>
      <c r="D84" s="96" t="s">
        <v>219</v>
      </c>
      <c r="E84" s="96" t="s">
        <v>34</v>
      </c>
      <c r="F84" s="96"/>
      <c r="G84" s="102"/>
      <c r="H84" s="84"/>
      <c r="I84" s="84">
        <f t="shared" si="0"/>
        <v>0</v>
      </c>
      <c r="J84" s="84">
        <f>J85</f>
        <v>0</v>
      </c>
    </row>
    <row r="85" spans="1:10" ht="25.5">
      <c r="A85" s="105" t="s">
        <v>224</v>
      </c>
      <c r="B85" s="96" t="s">
        <v>197</v>
      </c>
      <c r="C85" s="96" t="s">
        <v>237</v>
      </c>
      <c r="D85" s="96" t="s">
        <v>219</v>
      </c>
      <c r="E85" s="96" t="s">
        <v>34</v>
      </c>
      <c r="F85" s="96" t="s">
        <v>225</v>
      </c>
      <c r="G85" s="102"/>
      <c r="H85" s="84"/>
      <c r="I85" s="84">
        <f t="shared" si="0"/>
        <v>0</v>
      </c>
      <c r="J85" s="84"/>
    </row>
    <row r="86" spans="1:10" ht="12.75">
      <c r="A86" s="106" t="s">
        <v>244</v>
      </c>
      <c r="B86" s="101" t="s">
        <v>197</v>
      </c>
      <c r="C86" s="101" t="s">
        <v>245</v>
      </c>
      <c r="D86" s="101"/>
      <c r="E86" s="101"/>
      <c r="F86" s="101"/>
      <c r="G86" s="93" t="e">
        <f>G87</f>
        <v>#REF!</v>
      </c>
      <c r="H86" s="94">
        <f>H87</f>
        <v>349</v>
      </c>
      <c r="I86" s="94">
        <f t="shared" si="0"/>
        <v>267.81557</v>
      </c>
      <c r="J86" s="94">
        <f>J87</f>
        <v>616.81557</v>
      </c>
    </row>
    <row r="87" spans="1:11" ht="12.75">
      <c r="A87" s="98" t="s">
        <v>69</v>
      </c>
      <c r="B87" s="96" t="s">
        <v>197</v>
      </c>
      <c r="C87" s="96" t="s">
        <v>245</v>
      </c>
      <c r="D87" s="96" t="s">
        <v>245</v>
      </c>
      <c r="E87" s="96"/>
      <c r="F87" s="96"/>
      <c r="G87" s="89" t="e">
        <f>#REF!+G88</f>
        <v>#REF!</v>
      </c>
      <c r="H87" s="84">
        <f>H88</f>
        <v>349</v>
      </c>
      <c r="I87" s="84">
        <f t="shared" si="0"/>
        <v>267.81557</v>
      </c>
      <c r="J87" s="84">
        <f>J92+J97</f>
        <v>616.81557</v>
      </c>
      <c r="K87" s="23" t="s">
        <v>14</v>
      </c>
    </row>
    <row r="88" spans="1:11" ht="51">
      <c r="A88" s="97" t="s">
        <v>397</v>
      </c>
      <c r="B88" s="96" t="s">
        <v>197</v>
      </c>
      <c r="C88" s="96" t="s">
        <v>245</v>
      </c>
      <c r="D88" s="96" t="s">
        <v>245</v>
      </c>
      <c r="E88" s="96" t="s">
        <v>246</v>
      </c>
      <c r="F88" s="96"/>
      <c r="G88" s="89">
        <f>G89+G90+G91</f>
        <v>349</v>
      </c>
      <c r="H88" s="84">
        <f>H89+H90+H91</f>
        <v>349</v>
      </c>
      <c r="I88" s="84">
        <f t="shared" si="0"/>
        <v>-349</v>
      </c>
      <c r="J88" s="84">
        <v>0</v>
      </c>
      <c r="K88" s="23" t="s">
        <v>14</v>
      </c>
    </row>
    <row r="89" spans="1:10" ht="25.5">
      <c r="A89" s="105" t="s">
        <v>238</v>
      </c>
      <c r="B89" s="96" t="s">
        <v>197</v>
      </c>
      <c r="C89" s="96" t="s">
        <v>245</v>
      </c>
      <c r="D89" s="96" t="s">
        <v>245</v>
      </c>
      <c r="E89" s="96" t="s">
        <v>246</v>
      </c>
      <c r="F89" s="96" t="s">
        <v>239</v>
      </c>
      <c r="G89" s="102">
        <v>304</v>
      </c>
      <c r="H89" s="84">
        <f>G89</f>
        <v>304</v>
      </c>
      <c r="I89" s="84">
        <f t="shared" si="0"/>
        <v>-304</v>
      </c>
      <c r="J89" s="84">
        <v>0</v>
      </c>
    </row>
    <row r="90" spans="1:11" ht="25.5">
      <c r="A90" s="105" t="s">
        <v>240</v>
      </c>
      <c r="B90" s="96" t="s">
        <v>197</v>
      </c>
      <c r="C90" s="96" t="s">
        <v>245</v>
      </c>
      <c r="D90" s="96" t="s">
        <v>245</v>
      </c>
      <c r="E90" s="96" t="s">
        <v>246</v>
      </c>
      <c r="F90" s="96" t="s">
        <v>241</v>
      </c>
      <c r="G90" s="102"/>
      <c r="H90" s="84">
        <f>G90</f>
        <v>0</v>
      </c>
      <c r="I90" s="84">
        <f aca="true" t="shared" si="2" ref="I90:I129">J90-H90</f>
        <v>0</v>
      </c>
      <c r="J90" s="84">
        <v>0</v>
      </c>
      <c r="K90" s="23" t="s">
        <v>14</v>
      </c>
    </row>
    <row r="91" spans="1:10" ht="25.5">
      <c r="A91" s="105" t="s">
        <v>224</v>
      </c>
      <c r="B91" s="96" t="s">
        <v>197</v>
      </c>
      <c r="C91" s="96" t="s">
        <v>245</v>
      </c>
      <c r="D91" s="96" t="s">
        <v>245</v>
      </c>
      <c r="E91" s="96" t="s">
        <v>246</v>
      </c>
      <c r="F91" s="96" t="s">
        <v>225</v>
      </c>
      <c r="G91" s="102">
        <v>45</v>
      </c>
      <c r="H91" s="84">
        <f>G91</f>
        <v>45</v>
      </c>
      <c r="I91" s="84">
        <f t="shared" si="2"/>
        <v>-45</v>
      </c>
      <c r="J91" s="84">
        <v>0</v>
      </c>
    </row>
    <row r="92" spans="1:10" ht="12.75">
      <c r="A92" s="114" t="s">
        <v>35</v>
      </c>
      <c r="B92" s="101" t="s">
        <v>197</v>
      </c>
      <c r="C92" s="101" t="s">
        <v>245</v>
      </c>
      <c r="D92" s="101" t="s">
        <v>245</v>
      </c>
      <c r="E92" s="101" t="s">
        <v>36</v>
      </c>
      <c r="F92" s="101"/>
      <c r="G92" s="107"/>
      <c r="H92" s="94"/>
      <c r="I92" s="94">
        <f t="shared" si="2"/>
        <v>373.66956999999996</v>
      </c>
      <c r="J92" s="94">
        <f>J93</f>
        <v>373.66956999999996</v>
      </c>
    </row>
    <row r="93" spans="1:10" ht="25.5">
      <c r="A93" s="105" t="s">
        <v>37</v>
      </c>
      <c r="B93" s="96" t="s">
        <v>197</v>
      </c>
      <c r="C93" s="96" t="s">
        <v>245</v>
      </c>
      <c r="D93" s="96" t="s">
        <v>245</v>
      </c>
      <c r="E93" s="96" t="s">
        <v>38</v>
      </c>
      <c r="F93" s="96"/>
      <c r="G93" s="102"/>
      <c r="H93" s="84"/>
      <c r="I93" s="84">
        <f t="shared" si="2"/>
        <v>373.66956999999996</v>
      </c>
      <c r="J93" s="84">
        <f>J94</f>
        <v>373.66956999999996</v>
      </c>
    </row>
    <row r="94" spans="1:10" ht="25.5">
      <c r="A94" s="108" t="s">
        <v>39</v>
      </c>
      <c r="B94" s="96" t="s">
        <v>197</v>
      </c>
      <c r="C94" s="96" t="s">
        <v>245</v>
      </c>
      <c r="D94" s="96" t="s">
        <v>245</v>
      </c>
      <c r="E94" s="96" t="s">
        <v>40</v>
      </c>
      <c r="F94" s="96"/>
      <c r="G94" s="102"/>
      <c r="H94" s="84"/>
      <c r="I94" s="84">
        <f t="shared" si="2"/>
        <v>373.66956999999996</v>
      </c>
      <c r="J94" s="84">
        <f>J95+J96</f>
        <v>373.66956999999996</v>
      </c>
    </row>
    <row r="95" spans="1:10" ht="12.75">
      <c r="A95" s="108" t="s">
        <v>41</v>
      </c>
      <c r="B95" s="96" t="s">
        <v>197</v>
      </c>
      <c r="C95" s="96" t="s">
        <v>245</v>
      </c>
      <c r="D95" s="96" t="s">
        <v>245</v>
      </c>
      <c r="E95" s="96" t="s">
        <v>40</v>
      </c>
      <c r="F95" s="109" t="s">
        <v>239</v>
      </c>
      <c r="G95" s="102"/>
      <c r="H95" s="84"/>
      <c r="I95" s="84">
        <f t="shared" si="2"/>
        <v>286.9969</v>
      </c>
      <c r="J95" s="84">
        <v>286.9969</v>
      </c>
    </row>
    <row r="96" spans="1:10" ht="38.25">
      <c r="A96" s="108" t="s">
        <v>42</v>
      </c>
      <c r="B96" s="96" t="s">
        <v>197</v>
      </c>
      <c r="C96" s="96" t="s">
        <v>245</v>
      </c>
      <c r="D96" s="96" t="s">
        <v>245</v>
      </c>
      <c r="E96" s="96" t="s">
        <v>40</v>
      </c>
      <c r="F96" s="109" t="s">
        <v>43</v>
      </c>
      <c r="G96" s="102"/>
      <c r="H96" s="84"/>
      <c r="I96" s="84">
        <f t="shared" si="2"/>
        <v>86.67267</v>
      </c>
      <c r="J96" s="84">
        <v>86.67267</v>
      </c>
    </row>
    <row r="97" spans="1:10" ht="12.75">
      <c r="A97" s="105" t="s">
        <v>44</v>
      </c>
      <c r="B97" s="96" t="s">
        <v>197</v>
      </c>
      <c r="C97" s="96" t="s">
        <v>245</v>
      </c>
      <c r="D97" s="96" t="s">
        <v>245</v>
      </c>
      <c r="E97" s="96" t="s">
        <v>45</v>
      </c>
      <c r="F97" s="96"/>
      <c r="G97" s="102"/>
      <c r="H97" s="84"/>
      <c r="I97" s="84">
        <f t="shared" si="2"/>
        <v>243.146</v>
      </c>
      <c r="J97" s="84">
        <f>J98</f>
        <v>243.146</v>
      </c>
    </row>
    <row r="98" spans="1:10" ht="25.5">
      <c r="A98" s="105" t="s">
        <v>224</v>
      </c>
      <c r="B98" s="96" t="s">
        <v>197</v>
      </c>
      <c r="C98" s="96" t="s">
        <v>245</v>
      </c>
      <c r="D98" s="96" t="s">
        <v>245</v>
      </c>
      <c r="E98" s="96" t="s">
        <v>45</v>
      </c>
      <c r="F98" s="96" t="s">
        <v>225</v>
      </c>
      <c r="G98" s="102"/>
      <c r="H98" s="84"/>
      <c r="I98" s="84">
        <f t="shared" si="2"/>
        <v>243.146</v>
      </c>
      <c r="J98" s="84">
        <v>243.146</v>
      </c>
    </row>
    <row r="99" spans="1:10" ht="25.5">
      <c r="A99" s="115" t="s">
        <v>247</v>
      </c>
      <c r="B99" s="101" t="s">
        <v>197</v>
      </c>
      <c r="C99" s="101" t="s">
        <v>248</v>
      </c>
      <c r="D99" s="101"/>
      <c r="E99" s="101"/>
      <c r="F99" s="101"/>
      <c r="G99" s="116" t="e">
        <f>G100</f>
        <v>#REF!</v>
      </c>
      <c r="H99" s="117">
        <f>H100</f>
        <v>378.5</v>
      </c>
      <c r="I99" s="117">
        <f t="shared" si="2"/>
        <v>852.5550000000001</v>
      </c>
      <c r="J99" s="117">
        <f>J100</f>
        <v>1231.055</v>
      </c>
    </row>
    <row r="100" spans="1:10" ht="12.75">
      <c r="A100" s="98" t="s">
        <v>249</v>
      </c>
      <c r="B100" s="96" t="s">
        <v>197</v>
      </c>
      <c r="C100" s="96" t="s">
        <v>248</v>
      </c>
      <c r="D100" s="96" t="s">
        <v>207</v>
      </c>
      <c r="E100" s="96"/>
      <c r="F100" s="96"/>
      <c r="G100" s="89" t="e">
        <f>#REF!+G101</f>
        <v>#REF!</v>
      </c>
      <c r="H100" s="84">
        <f>H101</f>
        <v>378.5</v>
      </c>
      <c r="I100" s="84">
        <f t="shared" si="2"/>
        <v>852.5550000000001</v>
      </c>
      <c r="J100" s="84">
        <f>J105</f>
        <v>1231.055</v>
      </c>
    </row>
    <row r="101" spans="1:10" ht="51">
      <c r="A101" s="97" t="s">
        <v>397</v>
      </c>
      <c r="B101" s="96" t="s">
        <v>197</v>
      </c>
      <c r="C101" s="96" t="s">
        <v>248</v>
      </c>
      <c r="D101" s="96" t="s">
        <v>207</v>
      </c>
      <c r="E101" s="96" t="s">
        <v>246</v>
      </c>
      <c r="F101" s="96"/>
      <c r="G101" s="89">
        <f>G102+G103+G104</f>
        <v>378.5</v>
      </c>
      <c r="H101" s="118">
        <f>H102+H103+H104</f>
        <v>378.5</v>
      </c>
      <c r="I101" s="84">
        <f t="shared" si="2"/>
        <v>-378.5</v>
      </c>
      <c r="J101" s="84">
        <v>0</v>
      </c>
    </row>
    <row r="102" spans="1:10" ht="25.5">
      <c r="A102" s="105" t="s">
        <v>224</v>
      </c>
      <c r="B102" s="96" t="s">
        <v>197</v>
      </c>
      <c r="C102" s="96" t="s">
        <v>248</v>
      </c>
      <c r="D102" s="96" t="s">
        <v>207</v>
      </c>
      <c r="E102" s="96" t="s">
        <v>246</v>
      </c>
      <c r="F102" s="96" t="s">
        <v>225</v>
      </c>
      <c r="G102" s="102">
        <v>318.5</v>
      </c>
      <c r="H102" s="84">
        <f>G102</f>
        <v>318.5</v>
      </c>
      <c r="I102" s="84">
        <f t="shared" si="2"/>
        <v>-318.5</v>
      </c>
      <c r="J102" s="84">
        <v>0</v>
      </c>
    </row>
    <row r="103" spans="1:11" ht="12.75">
      <c r="A103" s="98" t="s">
        <v>226</v>
      </c>
      <c r="B103" s="96" t="s">
        <v>197</v>
      </c>
      <c r="C103" s="96" t="s">
        <v>248</v>
      </c>
      <c r="D103" s="96" t="s">
        <v>207</v>
      </c>
      <c r="E103" s="96" t="s">
        <v>246</v>
      </c>
      <c r="F103" s="96" t="s">
        <v>227</v>
      </c>
      <c r="G103" s="102">
        <v>38</v>
      </c>
      <c r="H103" s="84">
        <f>G103</f>
        <v>38</v>
      </c>
      <c r="I103" s="84">
        <f t="shared" si="2"/>
        <v>-38</v>
      </c>
      <c r="J103" s="84"/>
      <c r="K103" s="23" t="s">
        <v>14</v>
      </c>
    </row>
    <row r="104" spans="1:10" ht="12.75">
      <c r="A104" s="98" t="s">
        <v>228</v>
      </c>
      <c r="B104" s="96" t="s">
        <v>197</v>
      </c>
      <c r="C104" s="96" t="s">
        <v>248</v>
      </c>
      <c r="D104" s="96" t="s">
        <v>207</v>
      </c>
      <c r="E104" s="96" t="s">
        <v>246</v>
      </c>
      <c r="F104" s="96" t="s">
        <v>229</v>
      </c>
      <c r="G104" s="102">
        <v>22</v>
      </c>
      <c r="H104" s="84">
        <f>G104</f>
        <v>22</v>
      </c>
      <c r="I104" s="84">
        <f t="shared" si="2"/>
        <v>-22</v>
      </c>
      <c r="J104" s="84"/>
    </row>
    <row r="105" spans="1:10" ht="12.75">
      <c r="A105" s="114" t="s">
        <v>46</v>
      </c>
      <c r="B105" s="101" t="s">
        <v>197</v>
      </c>
      <c r="C105" s="101" t="s">
        <v>248</v>
      </c>
      <c r="D105" s="101" t="s">
        <v>207</v>
      </c>
      <c r="E105" s="101" t="s">
        <v>47</v>
      </c>
      <c r="F105" s="101"/>
      <c r="G105" s="107"/>
      <c r="H105" s="94"/>
      <c r="I105" s="94">
        <f t="shared" si="2"/>
        <v>1231.055</v>
      </c>
      <c r="J105" s="94">
        <f>J110+J106</f>
        <v>1231.055</v>
      </c>
    </row>
    <row r="106" spans="1:10" ht="12.75">
      <c r="A106" s="105" t="s">
        <v>257</v>
      </c>
      <c r="B106" s="96" t="s">
        <v>197</v>
      </c>
      <c r="C106" s="96" t="s">
        <v>248</v>
      </c>
      <c r="D106" s="96" t="s">
        <v>207</v>
      </c>
      <c r="E106" s="96" t="s">
        <v>47</v>
      </c>
      <c r="F106" s="96"/>
      <c r="G106" s="107"/>
      <c r="H106" s="94"/>
      <c r="I106" s="84">
        <f>J106-H106</f>
        <v>0</v>
      </c>
      <c r="J106" s="84">
        <f>J107</f>
        <v>0</v>
      </c>
    </row>
    <row r="107" spans="1:10" ht="12.75">
      <c r="A107" s="108" t="s">
        <v>258</v>
      </c>
      <c r="B107" s="96" t="s">
        <v>197</v>
      </c>
      <c r="C107" s="96" t="s">
        <v>248</v>
      </c>
      <c r="D107" s="96" t="s">
        <v>207</v>
      </c>
      <c r="E107" s="96" t="s">
        <v>48</v>
      </c>
      <c r="F107" s="96"/>
      <c r="G107" s="107"/>
      <c r="H107" s="94"/>
      <c r="I107" s="84">
        <f t="shared" si="2"/>
        <v>0</v>
      </c>
      <c r="J107" s="84">
        <f>J108+J109</f>
        <v>0</v>
      </c>
    </row>
    <row r="108" spans="1:10" ht="12.75">
      <c r="A108" s="108" t="s">
        <v>41</v>
      </c>
      <c r="B108" s="96" t="s">
        <v>197</v>
      </c>
      <c r="C108" s="96" t="s">
        <v>248</v>
      </c>
      <c r="D108" s="96" t="s">
        <v>207</v>
      </c>
      <c r="E108" s="96" t="s">
        <v>49</v>
      </c>
      <c r="F108" s="96" t="s">
        <v>239</v>
      </c>
      <c r="G108" s="107"/>
      <c r="H108" s="94"/>
      <c r="I108" s="84">
        <f t="shared" si="2"/>
        <v>0</v>
      </c>
      <c r="J108" s="84"/>
    </row>
    <row r="109" spans="1:10" ht="38.25">
      <c r="A109" s="108" t="s">
        <v>42</v>
      </c>
      <c r="B109" s="96" t="s">
        <v>197</v>
      </c>
      <c r="C109" s="96" t="s">
        <v>248</v>
      </c>
      <c r="D109" s="96" t="s">
        <v>207</v>
      </c>
      <c r="E109" s="96" t="s">
        <v>49</v>
      </c>
      <c r="F109" s="96" t="s">
        <v>43</v>
      </c>
      <c r="G109" s="107"/>
      <c r="H109" s="94"/>
      <c r="I109" s="84">
        <f t="shared" si="2"/>
        <v>0</v>
      </c>
      <c r="J109" s="84"/>
    </row>
    <row r="110" spans="1:11" ht="12.75">
      <c r="A110" s="105" t="s">
        <v>50</v>
      </c>
      <c r="B110" s="96" t="s">
        <v>197</v>
      </c>
      <c r="C110" s="96" t="s">
        <v>248</v>
      </c>
      <c r="D110" s="96" t="s">
        <v>207</v>
      </c>
      <c r="E110" s="96" t="s">
        <v>51</v>
      </c>
      <c r="F110" s="96"/>
      <c r="G110" s="102"/>
      <c r="H110" s="84"/>
      <c r="I110" s="84">
        <f t="shared" si="2"/>
        <v>1231.055</v>
      </c>
      <c r="J110" s="84">
        <v>1231.055</v>
      </c>
      <c r="K110" s="23" t="s">
        <v>14</v>
      </c>
    </row>
    <row r="111" spans="1:10" ht="25.5">
      <c r="A111" s="105" t="s">
        <v>224</v>
      </c>
      <c r="B111" s="96" t="s">
        <v>197</v>
      </c>
      <c r="C111" s="96" t="s">
        <v>248</v>
      </c>
      <c r="D111" s="96" t="s">
        <v>207</v>
      </c>
      <c r="E111" s="96" t="s">
        <v>51</v>
      </c>
      <c r="F111" s="96" t="s">
        <v>225</v>
      </c>
      <c r="G111" s="102"/>
      <c r="H111" s="84"/>
      <c r="I111" s="84">
        <f t="shared" si="2"/>
        <v>1231.055</v>
      </c>
      <c r="J111" s="84">
        <v>1231.055</v>
      </c>
    </row>
    <row r="112" spans="1:10" ht="76.5">
      <c r="A112" s="108" t="s">
        <v>28</v>
      </c>
      <c r="B112" s="96" t="s">
        <v>197</v>
      </c>
      <c r="C112" s="96" t="s">
        <v>248</v>
      </c>
      <c r="D112" s="96" t="s">
        <v>207</v>
      </c>
      <c r="E112" s="96" t="s">
        <v>52</v>
      </c>
      <c r="F112" s="109" t="s">
        <v>29</v>
      </c>
      <c r="G112" s="102"/>
      <c r="H112" s="84"/>
      <c r="I112" s="94">
        <f t="shared" si="2"/>
        <v>0</v>
      </c>
      <c r="J112" s="84"/>
    </row>
    <row r="113" spans="1:10" ht="12.75">
      <c r="A113" s="108" t="s">
        <v>226</v>
      </c>
      <c r="B113" s="96" t="s">
        <v>197</v>
      </c>
      <c r="C113" s="96" t="s">
        <v>248</v>
      </c>
      <c r="D113" s="96" t="s">
        <v>207</v>
      </c>
      <c r="E113" s="96" t="s">
        <v>52</v>
      </c>
      <c r="F113" s="109" t="s">
        <v>227</v>
      </c>
      <c r="G113" s="102"/>
      <c r="H113" s="84"/>
      <c r="I113" s="84"/>
      <c r="J113" s="84">
        <v>0</v>
      </c>
    </row>
    <row r="114" spans="1:10" ht="12.75">
      <c r="A114" s="108" t="s">
        <v>30</v>
      </c>
      <c r="B114" s="96" t="s">
        <v>197</v>
      </c>
      <c r="C114" s="96" t="s">
        <v>248</v>
      </c>
      <c r="D114" s="96" t="s">
        <v>207</v>
      </c>
      <c r="E114" s="96" t="s">
        <v>52</v>
      </c>
      <c r="F114" s="109" t="s">
        <v>229</v>
      </c>
      <c r="G114" s="102"/>
      <c r="H114" s="84"/>
      <c r="I114" s="84"/>
      <c r="J114" s="84">
        <v>0</v>
      </c>
    </row>
    <row r="115" spans="1:10" ht="12.75">
      <c r="A115" s="106" t="s">
        <v>250</v>
      </c>
      <c r="B115" s="101" t="s">
        <v>197</v>
      </c>
      <c r="C115" s="101" t="s">
        <v>231</v>
      </c>
      <c r="D115" s="101"/>
      <c r="E115" s="101"/>
      <c r="F115" s="101"/>
      <c r="G115" s="93" t="e">
        <f>G116+G119</f>
        <v>#REF!</v>
      </c>
      <c r="H115" s="94">
        <f>H116+H119</f>
        <v>923.3</v>
      </c>
      <c r="I115" s="94">
        <f t="shared" si="2"/>
        <v>-35.00999999999999</v>
      </c>
      <c r="J115" s="94">
        <f>J116+J119</f>
        <v>888.29</v>
      </c>
    </row>
    <row r="116" spans="1:10" ht="12.75">
      <c r="A116" s="98" t="s">
        <v>158</v>
      </c>
      <c r="B116" s="96" t="s">
        <v>197</v>
      </c>
      <c r="C116" s="96" t="s">
        <v>231</v>
      </c>
      <c r="D116" s="96" t="s">
        <v>209</v>
      </c>
      <c r="E116" s="96"/>
      <c r="F116" s="96"/>
      <c r="G116" s="89" t="e">
        <f>#REF!+G117</f>
        <v>#REF!</v>
      </c>
      <c r="H116" s="84">
        <f>H117</f>
        <v>0</v>
      </c>
      <c r="I116" s="84">
        <f t="shared" si="2"/>
        <v>0</v>
      </c>
      <c r="J116" s="84">
        <f>J117</f>
        <v>0</v>
      </c>
    </row>
    <row r="117" spans="1:11" ht="25.5">
      <c r="A117" s="97" t="s">
        <v>53</v>
      </c>
      <c r="B117" s="96" t="s">
        <v>197</v>
      </c>
      <c r="C117" s="96" t="s">
        <v>231</v>
      </c>
      <c r="D117" s="96" t="s">
        <v>209</v>
      </c>
      <c r="E117" s="96" t="s">
        <v>54</v>
      </c>
      <c r="F117" s="96"/>
      <c r="G117" s="89">
        <f>G118</f>
        <v>0</v>
      </c>
      <c r="H117" s="84">
        <f>H118</f>
        <v>0</v>
      </c>
      <c r="I117" s="84">
        <f t="shared" si="2"/>
        <v>0</v>
      </c>
      <c r="J117" s="84">
        <f>J118</f>
        <v>0</v>
      </c>
      <c r="K117" s="23" t="s">
        <v>14</v>
      </c>
    </row>
    <row r="118" spans="1:11" ht="25.5">
      <c r="A118" s="105" t="s">
        <v>224</v>
      </c>
      <c r="B118" s="96" t="s">
        <v>197</v>
      </c>
      <c r="C118" s="96" t="s">
        <v>231</v>
      </c>
      <c r="D118" s="96" t="s">
        <v>209</v>
      </c>
      <c r="E118" s="96" t="s">
        <v>54</v>
      </c>
      <c r="F118" s="96" t="s">
        <v>225</v>
      </c>
      <c r="G118" s="89"/>
      <c r="H118" s="84">
        <f>G118</f>
        <v>0</v>
      </c>
      <c r="I118" s="84">
        <f t="shared" si="2"/>
        <v>0</v>
      </c>
      <c r="J118" s="84">
        <v>0</v>
      </c>
      <c r="K118" s="23" t="s">
        <v>14</v>
      </c>
    </row>
    <row r="119" spans="1:10" ht="12.75">
      <c r="A119" s="98" t="s">
        <v>162</v>
      </c>
      <c r="B119" s="96" t="s">
        <v>197</v>
      </c>
      <c r="C119" s="96" t="s">
        <v>231</v>
      </c>
      <c r="D119" s="96" t="s">
        <v>237</v>
      </c>
      <c r="E119" s="96"/>
      <c r="F119" s="96"/>
      <c r="G119" s="89" t="e">
        <f>#REF!+G120</f>
        <v>#REF!</v>
      </c>
      <c r="H119" s="84">
        <f>H120</f>
        <v>923.3</v>
      </c>
      <c r="I119" s="84">
        <f t="shared" si="2"/>
        <v>-35.00999999999999</v>
      </c>
      <c r="J119" s="84">
        <v>888.29</v>
      </c>
    </row>
    <row r="120" spans="1:10" ht="51">
      <c r="A120" s="97" t="s">
        <v>397</v>
      </c>
      <c r="B120" s="96" t="s">
        <v>197</v>
      </c>
      <c r="C120" s="96" t="s">
        <v>231</v>
      </c>
      <c r="D120" s="96" t="s">
        <v>237</v>
      </c>
      <c r="E120" s="96" t="s">
        <v>246</v>
      </c>
      <c r="F120" s="96"/>
      <c r="G120" s="89">
        <f>G121</f>
        <v>923.3</v>
      </c>
      <c r="H120" s="84">
        <f>H121</f>
        <v>923.3</v>
      </c>
      <c r="I120" s="84">
        <f t="shared" si="2"/>
        <v>-923.3</v>
      </c>
      <c r="J120" s="84">
        <f>J121</f>
        <v>0</v>
      </c>
    </row>
    <row r="121" spans="1:10" ht="25.5">
      <c r="A121" s="105" t="s">
        <v>224</v>
      </c>
      <c r="B121" s="96" t="s">
        <v>197</v>
      </c>
      <c r="C121" s="96" t="s">
        <v>231</v>
      </c>
      <c r="D121" s="96" t="s">
        <v>237</v>
      </c>
      <c r="E121" s="96" t="s">
        <v>246</v>
      </c>
      <c r="F121" s="96" t="s">
        <v>239</v>
      </c>
      <c r="G121" s="89">
        <v>923.3</v>
      </c>
      <c r="H121" s="84">
        <f>G121</f>
        <v>923.3</v>
      </c>
      <c r="I121" s="84">
        <f t="shared" si="2"/>
        <v>-923.3</v>
      </c>
      <c r="J121" s="84"/>
    </row>
    <row r="122" spans="1:10" ht="12.75">
      <c r="A122" s="100" t="s">
        <v>55</v>
      </c>
      <c r="B122" s="101" t="s">
        <v>197</v>
      </c>
      <c r="C122" s="101" t="s">
        <v>231</v>
      </c>
      <c r="D122" s="101" t="s">
        <v>237</v>
      </c>
      <c r="E122" s="101" t="s">
        <v>56</v>
      </c>
      <c r="F122" s="101"/>
      <c r="G122" s="93"/>
      <c r="H122" s="94"/>
      <c r="I122" s="94">
        <f t="shared" si="2"/>
        <v>888.28105</v>
      </c>
      <c r="J122" s="94">
        <f>J123</f>
        <v>888.28105</v>
      </c>
    </row>
    <row r="123" spans="1:10" ht="25.5">
      <c r="A123" s="105" t="s">
        <v>57</v>
      </c>
      <c r="B123" s="96" t="s">
        <v>197</v>
      </c>
      <c r="C123" s="96" t="s">
        <v>231</v>
      </c>
      <c r="D123" s="96" t="s">
        <v>237</v>
      </c>
      <c r="E123" s="96" t="s">
        <v>58</v>
      </c>
      <c r="F123" s="96"/>
      <c r="G123" s="89"/>
      <c r="H123" s="84"/>
      <c r="I123" s="84">
        <f t="shared" si="2"/>
        <v>888.28105</v>
      </c>
      <c r="J123" s="84">
        <f>J124</f>
        <v>888.28105</v>
      </c>
    </row>
    <row r="124" spans="1:10" ht="25.5">
      <c r="A124" s="108" t="s">
        <v>59</v>
      </c>
      <c r="B124" s="96" t="s">
        <v>197</v>
      </c>
      <c r="C124" s="96" t="s">
        <v>231</v>
      </c>
      <c r="D124" s="96" t="s">
        <v>237</v>
      </c>
      <c r="E124" s="96" t="s">
        <v>60</v>
      </c>
      <c r="F124" s="96"/>
      <c r="G124" s="89"/>
      <c r="H124" s="84"/>
      <c r="I124" s="84">
        <f t="shared" si="2"/>
        <v>888.28105</v>
      </c>
      <c r="J124" s="84">
        <f>SUM(J125:J126)</f>
        <v>888.28105</v>
      </c>
    </row>
    <row r="125" spans="1:10" ht="12.75">
      <c r="A125" s="108" t="s">
        <v>41</v>
      </c>
      <c r="B125" s="96" t="s">
        <v>197</v>
      </c>
      <c r="C125" s="96" t="s">
        <v>231</v>
      </c>
      <c r="D125" s="96" t="s">
        <v>237</v>
      </c>
      <c r="E125" s="96" t="s">
        <v>60</v>
      </c>
      <c r="F125" s="109" t="s">
        <v>239</v>
      </c>
      <c r="G125" s="89"/>
      <c r="H125" s="84"/>
      <c r="I125" s="84">
        <f t="shared" si="2"/>
        <v>711.51454</v>
      </c>
      <c r="J125" s="84">
        <v>711.51454</v>
      </c>
    </row>
    <row r="126" spans="1:10" ht="38.25">
      <c r="A126" s="108" t="s">
        <v>42</v>
      </c>
      <c r="B126" s="96" t="s">
        <v>197</v>
      </c>
      <c r="C126" s="96" t="s">
        <v>231</v>
      </c>
      <c r="D126" s="96" t="s">
        <v>237</v>
      </c>
      <c r="E126" s="96" t="s">
        <v>60</v>
      </c>
      <c r="F126" s="109" t="s">
        <v>43</v>
      </c>
      <c r="G126" s="89"/>
      <c r="H126" s="84"/>
      <c r="I126" s="84">
        <f t="shared" si="2"/>
        <v>176.76651</v>
      </c>
      <c r="J126" s="84">
        <v>176.76651</v>
      </c>
    </row>
    <row r="127" spans="1:10" ht="12.75">
      <c r="A127" s="97" t="s">
        <v>251</v>
      </c>
      <c r="B127" s="96" t="s">
        <v>197</v>
      </c>
      <c r="C127" s="96" t="s">
        <v>252</v>
      </c>
      <c r="D127" s="96" t="s">
        <v>252</v>
      </c>
      <c r="E127" s="96" t="s">
        <v>61</v>
      </c>
      <c r="F127" s="96" t="s">
        <v>253</v>
      </c>
      <c r="G127" s="89">
        <v>-160</v>
      </c>
      <c r="H127" s="84">
        <v>115</v>
      </c>
      <c r="I127" s="84">
        <f t="shared" si="2"/>
        <v>-115</v>
      </c>
      <c r="J127" s="84"/>
    </row>
    <row r="128" spans="1:10" ht="12.75">
      <c r="A128" s="97" t="s">
        <v>251</v>
      </c>
      <c r="B128" s="97"/>
      <c r="C128" s="96"/>
      <c r="D128" s="96"/>
      <c r="E128" s="96" t="s">
        <v>254</v>
      </c>
      <c r="F128" s="96"/>
      <c r="G128" s="89"/>
      <c r="H128" s="84"/>
      <c r="I128" s="84">
        <f t="shared" si="2"/>
        <v>0</v>
      </c>
      <c r="J128" s="84"/>
    </row>
    <row r="129" spans="1:10" ht="12.75">
      <c r="A129" s="162" t="s">
        <v>6</v>
      </c>
      <c r="B129" s="162"/>
      <c r="C129" s="162"/>
      <c r="D129" s="162"/>
      <c r="E129" s="162"/>
      <c r="F129" s="162"/>
      <c r="G129" s="89" t="e">
        <f>G7+G67+#REF!+G80+G86+G99+G115+G127</f>
        <v>#REF!</v>
      </c>
      <c r="H129" s="119">
        <f>H7+H67+H80+H86+H99+H115+H127+H19</f>
        <v>4460.1</v>
      </c>
      <c r="I129" s="84">
        <f t="shared" si="2"/>
        <v>1363.0373499999996</v>
      </c>
      <c r="J129" s="84">
        <f>J7+J67+J80+J86+J99+J115+J127+J76</f>
        <v>5823.13735</v>
      </c>
    </row>
    <row r="130" ht="12.75">
      <c r="H130" s="120">
        <v>4460.1</v>
      </c>
    </row>
    <row r="136" spans="9:10" ht="12.75">
      <c r="I136" s="123"/>
      <c r="J136" s="127"/>
    </row>
  </sheetData>
  <sheetProtection/>
  <autoFilter ref="A6:J142"/>
  <mergeCells count="4">
    <mergeCell ref="L1:M1"/>
    <mergeCell ref="A3:I3"/>
    <mergeCell ref="A129:F129"/>
    <mergeCell ref="E1:J1"/>
  </mergeCells>
  <printOptions/>
  <pageMargins left="1.1811023622047245" right="0.5905511811023623" top="0.5511811023622047" bottom="0.3937007874015748" header="0.31496062992125984" footer="0.3937007874015748"/>
  <pageSetup fitToHeight="0" fitToWidth="1" horizontalDpi="600" verticalDpi="600" orientation="portrait" paperSize="9" scale="68" r:id="rId3"/>
  <rowBreaks count="2" manualBreakCount="2">
    <brk id="75" max="9" man="1"/>
    <brk id="121" max="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36"/>
  <sheetViews>
    <sheetView tabSelected="1" view="pageBreakPreview" zoomScaleSheetLayoutView="100" zoomScalePageLayoutView="0" workbookViewId="0" topLeftCell="A1">
      <selection activeCell="L30" sqref="L30"/>
    </sheetView>
  </sheetViews>
  <sheetFormatPr defaultColWidth="36.00390625" defaultRowHeight="12.75"/>
  <cols>
    <col min="1" max="1" width="57.75390625" style="20" customWidth="1"/>
    <col min="2" max="2" width="8.375" style="20" hidden="1" customWidth="1"/>
    <col min="3" max="3" width="7.375" style="22" customWidth="1"/>
    <col min="4" max="4" width="6.75390625" style="22" customWidth="1"/>
    <col min="5" max="5" width="16.375" style="22" customWidth="1"/>
    <col min="6" max="6" width="8.875" style="22" customWidth="1"/>
    <col min="7" max="7" width="10.75390625" style="22" hidden="1" customWidth="1"/>
    <col min="8" max="8" width="15.375" style="122" hidden="1" customWidth="1"/>
    <col min="9" max="9" width="16.125" style="121" customWidth="1"/>
    <col min="10" max="10" width="10.375" style="126" customWidth="1"/>
    <col min="11" max="254" width="9.125" style="23" customWidth="1"/>
    <col min="255" max="255" width="3.625" style="23" customWidth="1"/>
    <col min="256" max="16384" width="36.00390625" style="23" customWidth="1"/>
  </cols>
  <sheetData>
    <row r="1" spans="1:13" ht="90.75" customHeight="1">
      <c r="A1" s="17"/>
      <c r="B1" s="17"/>
      <c r="C1" s="17"/>
      <c r="D1" s="164" t="s">
        <v>398</v>
      </c>
      <c r="E1" s="164"/>
      <c r="F1" s="164"/>
      <c r="G1" s="164"/>
      <c r="H1" s="164"/>
      <c r="I1" s="164"/>
      <c r="J1" s="164"/>
      <c r="L1" s="159"/>
      <c r="M1" s="159"/>
    </row>
    <row r="2" spans="2:10" ht="16.5" customHeight="1">
      <c r="B2" s="21"/>
      <c r="G2" s="76"/>
      <c r="H2" s="77"/>
      <c r="I2" s="77"/>
      <c r="J2" s="124"/>
    </row>
    <row r="3" spans="1:10" s="78" customFormat="1" ht="92.25" customHeight="1">
      <c r="A3" s="163" t="s">
        <v>399</v>
      </c>
      <c r="B3" s="163"/>
      <c r="C3" s="163"/>
      <c r="D3" s="163"/>
      <c r="E3" s="163"/>
      <c r="F3" s="163"/>
      <c r="G3" s="163"/>
      <c r="H3" s="163"/>
      <c r="I3" s="163"/>
      <c r="J3" s="125"/>
    </row>
    <row r="4" spans="1:10" s="24" customFormat="1" ht="12.75">
      <c r="A4" s="79"/>
      <c r="B4" s="79"/>
      <c r="C4" s="79"/>
      <c r="D4" s="79"/>
      <c r="E4" s="80"/>
      <c r="F4" s="81"/>
      <c r="G4" s="81"/>
      <c r="H4" s="81"/>
      <c r="I4" s="81"/>
      <c r="J4" s="81" t="s">
        <v>8</v>
      </c>
    </row>
    <row r="5" spans="1:10" s="85" customFormat="1" ht="81.75" customHeight="1">
      <c r="A5" s="40" t="s">
        <v>96</v>
      </c>
      <c r="B5" s="40"/>
      <c r="C5" s="39" t="s">
        <v>188</v>
      </c>
      <c r="D5" s="39" t="s">
        <v>189</v>
      </c>
      <c r="E5" s="82" t="s">
        <v>190</v>
      </c>
      <c r="F5" s="39" t="s">
        <v>191</v>
      </c>
      <c r="G5" s="83" t="s">
        <v>5</v>
      </c>
      <c r="H5" s="84" t="s">
        <v>9</v>
      </c>
      <c r="I5" s="84" t="s">
        <v>5</v>
      </c>
      <c r="J5" s="84" t="s">
        <v>9</v>
      </c>
    </row>
    <row r="6" spans="1:10" s="87" customFormat="1" ht="12.75">
      <c r="A6" s="36">
        <v>1</v>
      </c>
      <c r="B6" s="36"/>
      <c r="C6" s="39" t="s">
        <v>97</v>
      </c>
      <c r="D6" s="39" t="s">
        <v>98</v>
      </c>
      <c r="E6" s="39" t="s">
        <v>99</v>
      </c>
      <c r="F6" s="39" t="s">
        <v>100</v>
      </c>
      <c r="G6" s="36">
        <v>7</v>
      </c>
      <c r="H6" s="86">
        <v>8</v>
      </c>
      <c r="I6" s="132">
        <v>7</v>
      </c>
      <c r="J6" s="131">
        <v>8</v>
      </c>
    </row>
    <row r="7" spans="1:10" s="24" customFormat="1" ht="12.75">
      <c r="A7" s="88" t="s">
        <v>206</v>
      </c>
      <c r="B7" s="39" t="s">
        <v>197</v>
      </c>
      <c r="C7" s="39" t="s">
        <v>207</v>
      </c>
      <c r="D7" s="39" t="s">
        <v>255</v>
      </c>
      <c r="E7" s="39" t="s">
        <v>256</v>
      </c>
      <c r="F7" s="83"/>
      <c r="G7" s="89" t="e">
        <f>G8+G30+G50</f>
        <v>#REF!</v>
      </c>
      <c r="H7" s="84">
        <f>H8+H30+H50</f>
        <v>2025.5</v>
      </c>
      <c r="I7" s="84">
        <f>J7-H7</f>
        <v>946.7767800000001</v>
      </c>
      <c r="J7" s="84">
        <f>J8+J30+J50+J19+J55</f>
        <v>2972.27678</v>
      </c>
    </row>
    <row r="8" spans="1:10" s="95" customFormat="1" ht="34.5" customHeight="1">
      <c r="A8" s="90" t="s">
        <v>208</v>
      </c>
      <c r="B8" s="91" t="s">
        <v>197</v>
      </c>
      <c r="C8" s="91" t="s">
        <v>207</v>
      </c>
      <c r="D8" s="91" t="s">
        <v>209</v>
      </c>
      <c r="E8" s="91" t="s">
        <v>256</v>
      </c>
      <c r="F8" s="92" t="s">
        <v>196</v>
      </c>
      <c r="G8" s="93">
        <f>G9+G13</f>
        <v>659</v>
      </c>
      <c r="H8" s="94">
        <f>H9</f>
        <v>659</v>
      </c>
      <c r="I8" s="94">
        <v>-1</v>
      </c>
      <c r="J8" s="94">
        <v>644.06</v>
      </c>
    </row>
    <row r="9" spans="1:10" s="24" customFormat="1" ht="48.75" customHeight="1">
      <c r="A9" s="88" t="s">
        <v>210</v>
      </c>
      <c r="B9" s="39" t="s">
        <v>197</v>
      </c>
      <c r="C9" s="39" t="s">
        <v>207</v>
      </c>
      <c r="D9" s="39" t="s">
        <v>209</v>
      </c>
      <c r="E9" s="96" t="s">
        <v>218</v>
      </c>
      <c r="F9" s="83"/>
      <c r="G9" s="89">
        <f>G10</f>
        <v>659</v>
      </c>
      <c r="H9" s="84">
        <f>H10</f>
        <v>659</v>
      </c>
      <c r="I9" s="84">
        <f aca="true" t="shared" si="0" ref="I9:I90">J9-H9</f>
        <v>-659</v>
      </c>
      <c r="J9" s="84"/>
    </row>
    <row r="10" spans="1:10" s="25" customFormat="1" ht="19.5" customHeight="1">
      <c r="A10" s="88" t="s">
        <v>211</v>
      </c>
      <c r="B10" s="39" t="s">
        <v>197</v>
      </c>
      <c r="C10" s="39" t="s">
        <v>207</v>
      </c>
      <c r="D10" s="39" t="s">
        <v>209</v>
      </c>
      <c r="E10" s="96" t="s">
        <v>218</v>
      </c>
      <c r="F10" s="83"/>
      <c r="G10" s="89">
        <f>G11+G12</f>
        <v>659</v>
      </c>
      <c r="H10" s="84">
        <f>H11+H12</f>
        <v>659</v>
      </c>
      <c r="I10" s="84">
        <f t="shared" si="0"/>
        <v>-659</v>
      </c>
      <c r="J10" s="84"/>
    </row>
    <row r="11" spans="1:10" s="24" customFormat="1" ht="25.5">
      <c r="A11" s="97" t="s">
        <v>212</v>
      </c>
      <c r="B11" s="96" t="s">
        <v>197</v>
      </c>
      <c r="C11" s="96" t="s">
        <v>207</v>
      </c>
      <c r="D11" s="96" t="s">
        <v>209</v>
      </c>
      <c r="E11" s="96" t="s">
        <v>218</v>
      </c>
      <c r="F11" s="96" t="s">
        <v>213</v>
      </c>
      <c r="G11" s="89">
        <v>659</v>
      </c>
      <c r="H11" s="84">
        <v>659</v>
      </c>
      <c r="I11" s="84">
        <f>J11-H11</f>
        <v>-659</v>
      </c>
      <c r="J11" s="84"/>
    </row>
    <row r="12" spans="1:10" s="24" customFormat="1" ht="24" customHeight="1">
      <c r="A12" s="98" t="s">
        <v>214</v>
      </c>
      <c r="B12" s="96" t="s">
        <v>197</v>
      </c>
      <c r="C12" s="96" t="s">
        <v>207</v>
      </c>
      <c r="D12" s="96" t="s">
        <v>209</v>
      </c>
      <c r="E12" s="96" t="s">
        <v>218</v>
      </c>
      <c r="F12" s="99" t="s">
        <v>215</v>
      </c>
      <c r="G12" s="89">
        <v>0</v>
      </c>
      <c r="H12" s="84">
        <v>0</v>
      </c>
      <c r="I12" s="84">
        <f>J12-H12</f>
        <v>0</v>
      </c>
      <c r="J12" s="84">
        <v>0</v>
      </c>
    </row>
    <row r="13" spans="1:10" s="24" customFormat="1" ht="50.25" customHeight="1">
      <c r="A13" s="100" t="s">
        <v>387</v>
      </c>
      <c r="B13" s="101" t="s">
        <v>197</v>
      </c>
      <c r="C13" s="101" t="s">
        <v>207</v>
      </c>
      <c r="D13" s="101" t="s">
        <v>209</v>
      </c>
      <c r="E13" s="101" t="s">
        <v>10</v>
      </c>
      <c r="F13" s="101" t="s">
        <v>196</v>
      </c>
      <c r="G13" s="93">
        <f>G14</f>
        <v>0</v>
      </c>
      <c r="H13" s="94">
        <f>H14</f>
        <v>0</v>
      </c>
      <c r="I13" s="94">
        <f t="shared" si="0"/>
        <v>644.07574</v>
      </c>
      <c r="J13" s="94">
        <f>J14</f>
        <v>644.07574</v>
      </c>
    </row>
    <row r="14" spans="1:10" s="24" customFormat="1" ht="17.25" customHeight="1">
      <c r="A14" s="97" t="s">
        <v>217</v>
      </c>
      <c r="B14" s="96" t="s">
        <v>197</v>
      </c>
      <c r="C14" s="96" t="s">
        <v>207</v>
      </c>
      <c r="D14" s="96" t="s">
        <v>209</v>
      </c>
      <c r="E14" s="96" t="s">
        <v>11</v>
      </c>
      <c r="F14" s="96"/>
      <c r="G14" s="89">
        <f>G16+G17</f>
        <v>0</v>
      </c>
      <c r="H14" s="84">
        <f>H16+H17</f>
        <v>0</v>
      </c>
      <c r="I14" s="84">
        <f t="shared" si="0"/>
        <v>644.07574</v>
      </c>
      <c r="J14" s="84">
        <f>J16+J17+J18</f>
        <v>644.07574</v>
      </c>
    </row>
    <row r="15" spans="1:10" s="24" customFormat="1" ht="25.5">
      <c r="A15" s="97" t="s">
        <v>388</v>
      </c>
      <c r="B15" s="96" t="s">
        <v>197</v>
      </c>
      <c r="C15" s="96" t="s">
        <v>207</v>
      </c>
      <c r="D15" s="96" t="s">
        <v>209</v>
      </c>
      <c r="E15" s="96" t="s">
        <v>12</v>
      </c>
      <c r="F15" s="96"/>
      <c r="G15" s="102"/>
      <c r="H15" s="84"/>
      <c r="I15" s="84">
        <f t="shared" si="0"/>
        <v>644.07574</v>
      </c>
      <c r="J15" s="84">
        <f>J16+J17</f>
        <v>644.07574</v>
      </c>
    </row>
    <row r="16" spans="1:13" s="24" customFormat="1" ht="16.5" customHeight="1">
      <c r="A16" s="97" t="s">
        <v>13</v>
      </c>
      <c r="B16" s="96" t="s">
        <v>197</v>
      </c>
      <c r="C16" s="96" t="s">
        <v>207</v>
      </c>
      <c r="D16" s="96" t="s">
        <v>209</v>
      </c>
      <c r="E16" s="96" t="s">
        <v>12</v>
      </c>
      <c r="F16" s="96" t="s">
        <v>213</v>
      </c>
      <c r="G16" s="102">
        <v>0</v>
      </c>
      <c r="H16" s="84">
        <f>G16</f>
        <v>0</v>
      </c>
      <c r="I16" s="84">
        <f t="shared" si="0"/>
        <v>502.68692</v>
      </c>
      <c r="J16" s="84">
        <v>502.68692</v>
      </c>
      <c r="K16" s="23"/>
      <c r="M16" s="23"/>
    </row>
    <row r="17" spans="1:13" s="24" customFormat="1" ht="12.75">
      <c r="A17" s="97" t="s">
        <v>16</v>
      </c>
      <c r="B17" s="96" t="s">
        <v>197</v>
      </c>
      <c r="C17" s="96" t="s">
        <v>207</v>
      </c>
      <c r="D17" s="96" t="s">
        <v>209</v>
      </c>
      <c r="E17" s="96" t="s">
        <v>12</v>
      </c>
      <c r="F17" s="96" t="s">
        <v>17</v>
      </c>
      <c r="G17" s="102"/>
      <c r="H17" s="84"/>
      <c r="I17" s="84">
        <f t="shared" si="0"/>
        <v>141.38882</v>
      </c>
      <c r="J17" s="84">
        <v>141.38882</v>
      </c>
      <c r="K17" s="23"/>
      <c r="M17" s="23"/>
    </row>
    <row r="18" spans="1:13" s="24" customFormat="1" ht="12.75">
      <c r="A18" s="98" t="s">
        <v>214</v>
      </c>
      <c r="B18" s="96" t="s">
        <v>197</v>
      </c>
      <c r="C18" s="96" t="s">
        <v>207</v>
      </c>
      <c r="D18" s="96" t="s">
        <v>209</v>
      </c>
      <c r="E18" s="96" t="s">
        <v>266</v>
      </c>
      <c r="F18" s="99" t="s">
        <v>215</v>
      </c>
      <c r="G18" s="102"/>
      <c r="H18" s="84"/>
      <c r="I18" s="84">
        <f t="shared" si="0"/>
        <v>0</v>
      </c>
      <c r="J18" s="84"/>
      <c r="K18" s="23"/>
      <c r="M18" s="23"/>
    </row>
    <row r="19" spans="1:10" s="103" customFormat="1" ht="45" customHeight="1">
      <c r="A19" s="100" t="s">
        <v>18</v>
      </c>
      <c r="B19" s="101" t="s">
        <v>197</v>
      </c>
      <c r="C19" s="101" t="s">
        <v>207</v>
      </c>
      <c r="D19" s="101" t="s">
        <v>219</v>
      </c>
      <c r="E19" s="91" t="s">
        <v>216</v>
      </c>
      <c r="F19" s="92" t="s">
        <v>196</v>
      </c>
      <c r="G19" s="93">
        <f>G20+G24</f>
        <v>565</v>
      </c>
      <c r="H19" s="94">
        <f>H20</f>
        <v>565</v>
      </c>
      <c r="I19" s="94">
        <f t="shared" si="0"/>
        <v>-565</v>
      </c>
      <c r="J19" s="94">
        <f>J24</f>
        <v>0</v>
      </c>
    </row>
    <row r="20" spans="1:10" s="103" customFormat="1" ht="15" customHeight="1">
      <c r="A20" s="88" t="s">
        <v>210</v>
      </c>
      <c r="B20" s="96" t="s">
        <v>197</v>
      </c>
      <c r="C20" s="96" t="s">
        <v>207</v>
      </c>
      <c r="D20" s="96" t="s">
        <v>219</v>
      </c>
      <c r="E20" s="96" t="s">
        <v>221</v>
      </c>
      <c r="F20" s="83"/>
      <c r="G20" s="89">
        <f>G21</f>
        <v>565</v>
      </c>
      <c r="H20" s="84">
        <f>H21</f>
        <v>565</v>
      </c>
      <c r="I20" s="84">
        <f t="shared" si="0"/>
        <v>-565</v>
      </c>
      <c r="J20" s="84">
        <f>J21</f>
        <v>0</v>
      </c>
    </row>
    <row r="21" spans="1:10" s="103" customFormat="1" ht="45" customHeight="1">
      <c r="A21" s="97" t="s">
        <v>220</v>
      </c>
      <c r="B21" s="96" t="s">
        <v>197</v>
      </c>
      <c r="C21" s="96" t="s">
        <v>207</v>
      </c>
      <c r="D21" s="96" t="s">
        <v>219</v>
      </c>
      <c r="E21" s="96" t="s">
        <v>221</v>
      </c>
      <c r="F21" s="83"/>
      <c r="G21" s="89">
        <f>G22+G23</f>
        <v>565</v>
      </c>
      <c r="H21" s="84">
        <f>H22+H23</f>
        <v>565</v>
      </c>
      <c r="I21" s="84">
        <f t="shared" si="0"/>
        <v>-565</v>
      </c>
      <c r="J21" s="84">
        <f>J22+J23</f>
        <v>0</v>
      </c>
    </row>
    <row r="22" spans="1:10" s="103" customFormat="1" ht="25.5">
      <c r="A22" s="97" t="s">
        <v>212</v>
      </c>
      <c r="B22" s="96" t="s">
        <v>197</v>
      </c>
      <c r="C22" s="96" t="s">
        <v>207</v>
      </c>
      <c r="D22" s="96" t="s">
        <v>219</v>
      </c>
      <c r="E22" s="96" t="s">
        <v>221</v>
      </c>
      <c r="F22" s="96" t="s">
        <v>213</v>
      </c>
      <c r="G22" s="89">
        <v>565</v>
      </c>
      <c r="H22" s="84">
        <v>565</v>
      </c>
      <c r="I22" s="84">
        <f t="shared" si="0"/>
        <v>-565</v>
      </c>
      <c r="J22" s="84"/>
    </row>
    <row r="23" spans="1:10" s="103" customFormat="1" ht="45" customHeight="1" hidden="1">
      <c r="A23" s="97"/>
      <c r="B23" s="96"/>
      <c r="C23" s="96"/>
      <c r="D23" s="96"/>
      <c r="E23" s="96" t="s">
        <v>218</v>
      </c>
      <c r="F23" s="99" t="s">
        <v>215</v>
      </c>
      <c r="G23" s="89">
        <v>0</v>
      </c>
      <c r="H23" s="84">
        <v>0</v>
      </c>
      <c r="I23" s="84">
        <f t="shared" si="0"/>
        <v>0</v>
      </c>
      <c r="J23" s="84">
        <v>0</v>
      </c>
    </row>
    <row r="24" spans="1:10" s="103" customFormat="1" ht="45" customHeight="1">
      <c r="A24" s="100" t="s">
        <v>387</v>
      </c>
      <c r="B24" s="101" t="s">
        <v>197</v>
      </c>
      <c r="C24" s="101" t="s">
        <v>207</v>
      </c>
      <c r="D24" s="101" t="s">
        <v>219</v>
      </c>
      <c r="E24" s="101" t="s">
        <v>10</v>
      </c>
      <c r="F24" s="101" t="s">
        <v>196</v>
      </c>
      <c r="G24" s="93">
        <f>G25</f>
        <v>0</v>
      </c>
      <c r="H24" s="94">
        <f>H25</f>
        <v>0</v>
      </c>
      <c r="I24" s="94">
        <f t="shared" si="0"/>
        <v>0</v>
      </c>
      <c r="J24" s="94">
        <f>J25</f>
        <v>0</v>
      </c>
    </row>
    <row r="25" spans="1:10" s="103" customFormat="1" ht="45" customHeight="1">
      <c r="A25" s="97" t="s">
        <v>220</v>
      </c>
      <c r="B25" s="96" t="s">
        <v>197</v>
      </c>
      <c r="C25" s="96" t="s">
        <v>207</v>
      </c>
      <c r="D25" s="96" t="s">
        <v>219</v>
      </c>
      <c r="E25" s="96" t="s">
        <v>11</v>
      </c>
      <c r="F25" s="96"/>
      <c r="G25" s="89">
        <f>G27+G28</f>
        <v>0</v>
      </c>
      <c r="H25" s="84">
        <f>H27+H28</f>
        <v>0</v>
      </c>
      <c r="I25" s="84">
        <f t="shared" si="0"/>
        <v>0</v>
      </c>
      <c r="J25" s="84">
        <f>J27+J28+J29</f>
        <v>0</v>
      </c>
    </row>
    <row r="26" spans="1:10" s="103" customFormat="1" ht="45" customHeight="1">
      <c r="A26" s="97" t="s">
        <v>389</v>
      </c>
      <c r="B26" s="96" t="s">
        <v>197</v>
      </c>
      <c r="C26" s="96" t="s">
        <v>207</v>
      </c>
      <c r="D26" s="96" t="s">
        <v>219</v>
      </c>
      <c r="E26" s="96" t="s">
        <v>12</v>
      </c>
      <c r="F26" s="96"/>
      <c r="G26" s="102"/>
      <c r="H26" s="84"/>
      <c r="I26" s="84">
        <f t="shared" si="0"/>
        <v>0</v>
      </c>
      <c r="J26" s="84">
        <f>J27+J28</f>
        <v>0</v>
      </c>
    </row>
    <row r="27" spans="1:13" s="103" customFormat="1" ht="45" customHeight="1">
      <c r="A27" s="97" t="s">
        <v>13</v>
      </c>
      <c r="B27" s="96" t="s">
        <v>197</v>
      </c>
      <c r="C27" s="96" t="s">
        <v>207</v>
      </c>
      <c r="D27" s="96" t="s">
        <v>219</v>
      </c>
      <c r="E27" s="96" t="s">
        <v>19</v>
      </c>
      <c r="F27" s="96" t="s">
        <v>213</v>
      </c>
      <c r="G27" s="102">
        <v>0</v>
      </c>
      <c r="H27" s="84">
        <f>G27</f>
        <v>0</v>
      </c>
      <c r="I27" s="84">
        <f t="shared" si="0"/>
        <v>0</v>
      </c>
      <c r="J27" s="84"/>
      <c r="K27" s="23"/>
      <c r="L27" s="23"/>
      <c r="M27" s="23"/>
    </row>
    <row r="28" spans="1:13" s="103" customFormat="1" ht="45" customHeight="1">
      <c r="A28" s="97" t="s">
        <v>16</v>
      </c>
      <c r="B28" s="96" t="s">
        <v>197</v>
      </c>
      <c r="C28" s="96" t="s">
        <v>207</v>
      </c>
      <c r="D28" s="96" t="s">
        <v>219</v>
      </c>
      <c r="E28" s="96" t="s">
        <v>19</v>
      </c>
      <c r="F28" s="96" t="s">
        <v>17</v>
      </c>
      <c r="G28" s="102"/>
      <c r="H28" s="84"/>
      <c r="I28" s="84">
        <f t="shared" si="0"/>
        <v>0</v>
      </c>
      <c r="J28" s="84"/>
      <c r="K28" s="23"/>
      <c r="L28" s="23"/>
      <c r="M28" s="23"/>
    </row>
    <row r="29" spans="1:13" s="103" customFormat="1" ht="26.25" customHeight="1">
      <c r="A29" s="108" t="s">
        <v>224</v>
      </c>
      <c r="B29" s="96"/>
      <c r="C29" s="96" t="s">
        <v>207</v>
      </c>
      <c r="D29" s="96" t="s">
        <v>219</v>
      </c>
      <c r="E29" s="96" t="s">
        <v>267</v>
      </c>
      <c r="F29" s="96" t="s">
        <v>225</v>
      </c>
      <c r="G29" s="102"/>
      <c r="H29" s="84"/>
      <c r="I29" s="84">
        <f t="shared" si="0"/>
        <v>0</v>
      </c>
      <c r="J29" s="84"/>
      <c r="K29" s="23"/>
      <c r="L29" s="23"/>
      <c r="M29" s="23"/>
    </row>
    <row r="30" spans="1:10" s="103" customFormat="1" ht="54" customHeight="1">
      <c r="A30" s="100" t="s">
        <v>91</v>
      </c>
      <c r="B30" s="101" t="s">
        <v>197</v>
      </c>
      <c r="C30" s="101" t="s">
        <v>207</v>
      </c>
      <c r="D30" s="101" t="s">
        <v>222</v>
      </c>
      <c r="E30" s="101"/>
      <c r="F30" s="101"/>
      <c r="G30" s="93" t="e">
        <f>#REF!+G31</f>
        <v>#REF!</v>
      </c>
      <c r="H30" s="94">
        <f>H31</f>
        <v>1366.5</v>
      </c>
      <c r="I30" s="94">
        <f t="shared" si="0"/>
        <v>-18.174049999999852</v>
      </c>
      <c r="J30" s="94">
        <f>J39</f>
        <v>1348.3259500000001</v>
      </c>
    </row>
    <row r="31" spans="1:10" ht="64.5" customHeight="1">
      <c r="A31" s="97" t="s">
        <v>385</v>
      </c>
      <c r="B31" s="96" t="s">
        <v>197</v>
      </c>
      <c r="C31" s="96" t="s">
        <v>207</v>
      </c>
      <c r="D31" s="96" t="s">
        <v>222</v>
      </c>
      <c r="E31" s="96" t="s">
        <v>216</v>
      </c>
      <c r="F31" s="96"/>
      <c r="G31" s="89">
        <f>G32</f>
        <v>1366.5</v>
      </c>
      <c r="H31" s="84">
        <f>H32</f>
        <v>1366.5</v>
      </c>
      <c r="I31" s="84">
        <f t="shared" si="0"/>
        <v>-1366.5</v>
      </c>
      <c r="J31" s="84">
        <f>J32</f>
        <v>0</v>
      </c>
    </row>
    <row r="32" spans="1:10" ht="51">
      <c r="A32" s="97" t="s">
        <v>386</v>
      </c>
      <c r="B32" s="96" t="s">
        <v>197</v>
      </c>
      <c r="C32" s="96" t="s">
        <v>207</v>
      </c>
      <c r="D32" s="96" t="s">
        <v>222</v>
      </c>
      <c r="E32" s="96" t="s">
        <v>230</v>
      </c>
      <c r="F32" s="96"/>
      <c r="G32" s="89">
        <f>G33+G34+G35+G36+G37+G38</f>
        <v>1366.5</v>
      </c>
      <c r="H32" s="84">
        <f>H33+H34+H35+H36+H37+H38</f>
        <v>1366.5</v>
      </c>
      <c r="I32" s="84">
        <f t="shared" si="0"/>
        <v>-1366.5</v>
      </c>
      <c r="J32" s="84">
        <f>J33+J34+J35+J36+J37+J38</f>
        <v>0</v>
      </c>
    </row>
    <row r="33" spans="1:10" ht="25.5">
      <c r="A33" s="104" t="s">
        <v>212</v>
      </c>
      <c r="B33" s="96" t="s">
        <v>197</v>
      </c>
      <c r="C33" s="96" t="s">
        <v>207</v>
      </c>
      <c r="D33" s="96" t="s">
        <v>222</v>
      </c>
      <c r="E33" s="96" t="s">
        <v>230</v>
      </c>
      <c r="F33" s="99" t="s">
        <v>213</v>
      </c>
      <c r="G33" s="102">
        <v>1366.5</v>
      </c>
      <c r="H33" s="84">
        <f aca="true" t="shared" si="1" ref="H33:H38">G33</f>
        <v>1366.5</v>
      </c>
      <c r="I33" s="84">
        <f t="shared" si="0"/>
        <v>-1366.5</v>
      </c>
      <c r="J33" s="84"/>
    </row>
    <row r="34" spans="1:10" ht="12.75">
      <c r="A34" s="98" t="s">
        <v>214</v>
      </c>
      <c r="B34" s="96" t="s">
        <v>197</v>
      </c>
      <c r="C34" s="96" t="s">
        <v>207</v>
      </c>
      <c r="D34" s="96" t="s">
        <v>222</v>
      </c>
      <c r="E34" s="96" t="s">
        <v>230</v>
      </c>
      <c r="F34" s="99" t="s">
        <v>215</v>
      </c>
      <c r="G34" s="102">
        <v>0</v>
      </c>
      <c r="H34" s="84">
        <f t="shared" si="1"/>
        <v>0</v>
      </c>
      <c r="I34" s="84">
        <f t="shared" si="0"/>
        <v>0</v>
      </c>
      <c r="J34" s="84"/>
    </row>
    <row r="35" spans="1:10" ht="25.5">
      <c r="A35" s="105" t="s">
        <v>224</v>
      </c>
      <c r="B35" s="96" t="s">
        <v>197</v>
      </c>
      <c r="C35" s="96" t="s">
        <v>207</v>
      </c>
      <c r="D35" s="96" t="s">
        <v>222</v>
      </c>
      <c r="E35" s="96" t="s">
        <v>230</v>
      </c>
      <c r="F35" s="96" t="s">
        <v>223</v>
      </c>
      <c r="G35" s="102">
        <v>0</v>
      </c>
      <c r="H35" s="84">
        <f t="shared" si="1"/>
        <v>0</v>
      </c>
      <c r="I35" s="84">
        <f t="shared" si="0"/>
        <v>0</v>
      </c>
      <c r="J35" s="84"/>
    </row>
    <row r="36" spans="1:10" ht="25.5">
      <c r="A36" s="105" t="s">
        <v>224</v>
      </c>
      <c r="B36" s="96" t="s">
        <v>197</v>
      </c>
      <c r="C36" s="96" t="s">
        <v>207</v>
      </c>
      <c r="D36" s="96" t="s">
        <v>222</v>
      </c>
      <c r="E36" s="96" t="s">
        <v>230</v>
      </c>
      <c r="F36" s="96" t="s">
        <v>225</v>
      </c>
      <c r="G36" s="102">
        <v>0</v>
      </c>
      <c r="H36" s="84">
        <f t="shared" si="1"/>
        <v>0</v>
      </c>
      <c r="I36" s="84">
        <f t="shared" si="0"/>
        <v>0</v>
      </c>
      <c r="J36" s="84"/>
    </row>
    <row r="37" spans="1:10" ht="12.75">
      <c r="A37" s="98" t="s">
        <v>226</v>
      </c>
      <c r="B37" s="96" t="s">
        <v>197</v>
      </c>
      <c r="C37" s="96" t="s">
        <v>207</v>
      </c>
      <c r="D37" s="96" t="s">
        <v>222</v>
      </c>
      <c r="E37" s="96" t="s">
        <v>230</v>
      </c>
      <c r="F37" s="96" t="s">
        <v>227</v>
      </c>
      <c r="G37" s="102">
        <v>0</v>
      </c>
      <c r="H37" s="84">
        <f t="shared" si="1"/>
        <v>0</v>
      </c>
      <c r="I37" s="84">
        <f t="shared" si="0"/>
        <v>0</v>
      </c>
      <c r="J37" s="84"/>
    </row>
    <row r="38" spans="1:10" ht="12.75">
      <c r="A38" s="98" t="s">
        <v>228</v>
      </c>
      <c r="B38" s="96" t="s">
        <v>197</v>
      </c>
      <c r="C38" s="96" t="s">
        <v>207</v>
      </c>
      <c r="D38" s="96" t="s">
        <v>222</v>
      </c>
      <c r="E38" s="96" t="s">
        <v>230</v>
      </c>
      <c r="F38" s="96" t="s">
        <v>229</v>
      </c>
      <c r="G38" s="102">
        <v>0</v>
      </c>
      <c r="H38" s="84">
        <f t="shared" si="1"/>
        <v>0</v>
      </c>
      <c r="I38" s="84">
        <f t="shared" si="0"/>
        <v>0</v>
      </c>
      <c r="J38" s="84"/>
    </row>
    <row r="39" spans="1:10" ht="25.5">
      <c r="A39" s="106" t="s">
        <v>21</v>
      </c>
      <c r="B39" s="101" t="s">
        <v>197</v>
      </c>
      <c r="C39" s="101" t="s">
        <v>207</v>
      </c>
      <c r="D39" s="101" t="s">
        <v>222</v>
      </c>
      <c r="E39" s="101" t="s">
        <v>22</v>
      </c>
      <c r="F39" s="101"/>
      <c r="G39" s="107"/>
      <c r="H39" s="94"/>
      <c r="I39" s="94">
        <f t="shared" si="0"/>
        <v>1348.3259500000001</v>
      </c>
      <c r="J39" s="94">
        <f>J40</f>
        <v>1348.3259500000001</v>
      </c>
    </row>
    <row r="40" spans="1:10" ht="51">
      <c r="A40" s="97" t="s">
        <v>400</v>
      </c>
      <c r="B40" s="96" t="s">
        <v>197</v>
      </c>
      <c r="C40" s="96" t="s">
        <v>207</v>
      </c>
      <c r="D40" s="96" t="s">
        <v>222</v>
      </c>
      <c r="E40" s="96" t="s">
        <v>23</v>
      </c>
      <c r="F40" s="96"/>
      <c r="G40" s="102"/>
      <c r="H40" s="84"/>
      <c r="I40" s="84">
        <f t="shared" si="0"/>
        <v>1348.3259500000001</v>
      </c>
      <c r="J40" s="84">
        <f>J41+J44</f>
        <v>1348.3259500000001</v>
      </c>
    </row>
    <row r="41" spans="1:10" ht="25.5">
      <c r="A41" s="108" t="s">
        <v>392</v>
      </c>
      <c r="B41" s="96" t="s">
        <v>197</v>
      </c>
      <c r="C41" s="96" t="s">
        <v>207</v>
      </c>
      <c r="D41" s="96" t="s">
        <v>222</v>
      </c>
      <c r="E41" s="96" t="s">
        <v>24</v>
      </c>
      <c r="F41" s="96"/>
      <c r="G41" s="102"/>
      <c r="H41" s="84"/>
      <c r="I41" s="84">
        <f t="shared" si="0"/>
        <v>1329.06095</v>
      </c>
      <c r="J41" s="84">
        <f>J42+J43</f>
        <v>1329.06095</v>
      </c>
    </row>
    <row r="42" spans="1:10" ht="12.75">
      <c r="A42" s="108" t="s">
        <v>13</v>
      </c>
      <c r="B42" s="96" t="s">
        <v>197</v>
      </c>
      <c r="C42" s="96" t="s">
        <v>207</v>
      </c>
      <c r="D42" s="96" t="s">
        <v>222</v>
      </c>
      <c r="E42" s="96" t="s">
        <v>24</v>
      </c>
      <c r="F42" s="109" t="s">
        <v>213</v>
      </c>
      <c r="G42" s="102"/>
      <c r="H42" s="84"/>
      <c r="I42" s="84">
        <f t="shared" si="0"/>
        <v>1018.7474</v>
      </c>
      <c r="J42" s="84">
        <v>1018.7474</v>
      </c>
    </row>
    <row r="43" spans="1:10" ht="38.25">
      <c r="A43" s="108" t="s">
        <v>25</v>
      </c>
      <c r="B43" s="96" t="s">
        <v>197</v>
      </c>
      <c r="C43" s="96" t="s">
        <v>207</v>
      </c>
      <c r="D43" s="96" t="s">
        <v>222</v>
      </c>
      <c r="E43" s="96" t="s">
        <v>24</v>
      </c>
      <c r="F43" s="109" t="s">
        <v>17</v>
      </c>
      <c r="G43" s="102"/>
      <c r="H43" s="84"/>
      <c r="I43" s="84">
        <f t="shared" si="0"/>
        <v>310.31355</v>
      </c>
      <c r="J43" s="84">
        <v>310.31355</v>
      </c>
    </row>
    <row r="44" spans="1:10" ht="25.5">
      <c r="A44" s="108" t="s">
        <v>401</v>
      </c>
      <c r="B44" s="96" t="s">
        <v>197</v>
      </c>
      <c r="C44" s="96" t="s">
        <v>207</v>
      </c>
      <c r="D44" s="96" t="s">
        <v>222</v>
      </c>
      <c r="E44" s="96" t="s">
        <v>26</v>
      </c>
      <c r="F44" s="96"/>
      <c r="G44" s="102"/>
      <c r="H44" s="84"/>
      <c r="I44" s="84">
        <f t="shared" si="0"/>
        <v>19.265</v>
      </c>
      <c r="J44" s="84">
        <f>SUM(J45:J49)</f>
        <v>19.265</v>
      </c>
    </row>
    <row r="45" spans="1:10" ht="25.5">
      <c r="A45" s="108" t="s">
        <v>27</v>
      </c>
      <c r="B45" s="96" t="s">
        <v>197</v>
      </c>
      <c r="C45" s="96" t="s">
        <v>207</v>
      </c>
      <c r="D45" s="96" t="s">
        <v>222</v>
      </c>
      <c r="E45" s="96" t="s">
        <v>26</v>
      </c>
      <c r="F45" s="110" t="s">
        <v>241</v>
      </c>
      <c r="G45" s="102"/>
      <c r="H45" s="84"/>
      <c r="I45" s="84">
        <f t="shared" si="0"/>
        <v>17.7</v>
      </c>
      <c r="J45" s="84">
        <v>17.7</v>
      </c>
    </row>
    <row r="46" spans="1:10" ht="25.5">
      <c r="A46" s="108" t="s">
        <v>224</v>
      </c>
      <c r="B46" s="96" t="s">
        <v>197</v>
      </c>
      <c r="C46" s="96" t="s">
        <v>207</v>
      </c>
      <c r="D46" s="96" t="s">
        <v>222</v>
      </c>
      <c r="E46" s="96" t="s">
        <v>26</v>
      </c>
      <c r="F46" s="110">
        <v>244</v>
      </c>
      <c r="G46" s="102"/>
      <c r="H46" s="84"/>
      <c r="I46" s="84">
        <f t="shared" si="0"/>
        <v>1.565</v>
      </c>
      <c r="J46" s="84">
        <v>1.565</v>
      </c>
    </row>
    <row r="47" spans="1:10" ht="76.5">
      <c r="A47" s="108" t="s">
        <v>28</v>
      </c>
      <c r="B47" s="96" t="s">
        <v>197</v>
      </c>
      <c r="C47" s="96" t="s">
        <v>207</v>
      </c>
      <c r="D47" s="96" t="s">
        <v>222</v>
      </c>
      <c r="E47" s="96" t="s">
        <v>26</v>
      </c>
      <c r="F47" s="109" t="s">
        <v>29</v>
      </c>
      <c r="G47" s="102"/>
      <c r="H47" s="84"/>
      <c r="I47" s="84">
        <f t="shared" si="0"/>
        <v>0</v>
      </c>
      <c r="J47" s="84"/>
    </row>
    <row r="48" spans="1:10" ht="12.75">
      <c r="A48" s="108" t="s">
        <v>226</v>
      </c>
      <c r="B48" s="96" t="s">
        <v>197</v>
      </c>
      <c r="C48" s="96" t="s">
        <v>207</v>
      </c>
      <c r="D48" s="96" t="s">
        <v>222</v>
      </c>
      <c r="E48" s="96" t="s">
        <v>26</v>
      </c>
      <c r="F48" s="109" t="s">
        <v>227</v>
      </c>
      <c r="G48" s="102"/>
      <c r="H48" s="84"/>
      <c r="I48" s="84">
        <f t="shared" si="0"/>
        <v>0</v>
      </c>
      <c r="J48" s="84">
        <v>0</v>
      </c>
    </row>
    <row r="49" spans="1:10" ht="12.75">
      <c r="A49" s="108" t="s">
        <v>30</v>
      </c>
      <c r="B49" s="96" t="s">
        <v>197</v>
      </c>
      <c r="C49" s="96" t="s">
        <v>207</v>
      </c>
      <c r="D49" s="96" t="s">
        <v>222</v>
      </c>
      <c r="E49" s="96" t="s">
        <v>26</v>
      </c>
      <c r="F49" s="109" t="s">
        <v>229</v>
      </c>
      <c r="G49" s="102"/>
      <c r="H49" s="84"/>
      <c r="I49" s="84">
        <f t="shared" si="0"/>
        <v>0</v>
      </c>
      <c r="J49" s="84">
        <v>0</v>
      </c>
    </row>
    <row r="50" spans="1:10" ht="12.75">
      <c r="A50" s="106" t="s">
        <v>88</v>
      </c>
      <c r="B50" s="101" t="s">
        <v>197</v>
      </c>
      <c r="C50" s="101" t="s">
        <v>207</v>
      </c>
      <c r="D50" s="101" t="s">
        <v>231</v>
      </c>
      <c r="E50" s="101"/>
      <c r="F50" s="101"/>
      <c r="G50" s="93" t="e">
        <f>#REF!</f>
        <v>#REF!</v>
      </c>
      <c r="H50" s="94"/>
      <c r="I50" s="94">
        <f t="shared" si="0"/>
        <v>0</v>
      </c>
      <c r="J50" s="94">
        <f>J53</f>
        <v>0</v>
      </c>
    </row>
    <row r="51" spans="1:10" ht="51">
      <c r="A51" s="98" t="s">
        <v>394</v>
      </c>
      <c r="B51" s="96" t="s">
        <v>197</v>
      </c>
      <c r="C51" s="96" t="s">
        <v>207</v>
      </c>
      <c r="D51" s="96" t="s">
        <v>231</v>
      </c>
      <c r="E51" s="96" t="s">
        <v>234</v>
      </c>
      <c r="F51" s="96"/>
      <c r="G51" s="89">
        <f>G52</f>
        <v>0</v>
      </c>
      <c r="H51" s="84">
        <f>H52</f>
        <v>0</v>
      </c>
      <c r="I51" s="84">
        <f t="shared" si="0"/>
        <v>0</v>
      </c>
      <c r="J51" s="84">
        <f>J52</f>
        <v>0</v>
      </c>
    </row>
    <row r="52" spans="1:10" ht="12.75">
      <c r="A52" s="98" t="s">
        <v>232</v>
      </c>
      <c r="B52" s="96" t="s">
        <v>197</v>
      </c>
      <c r="C52" s="96" t="s">
        <v>207</v>
      </c>
      <c r="D52" s="96" t="s">
        <v>231</v>
      </c>
      <c r="E52" s="96" t="s">
        <v>234</v>
      </c>
      <c r="F52" s="96" t="s">
        <v>233</v>
      </c>
      <c r="G52" s="89"/>
      <c r="H52" s="84">
        <f>G52</f>
        <v>0</v>
      </c>
      <c r="I52" s="84">
        <f t="shared" si="0"/>
        <v>0</v>
      </c>
      <c r="J52" s="84"/>
    </row>
    <row r="53" spans="1:10" ht="25.5">
      <c r="A53" s="98" t="s">
        <v>263</v>
      </c>
      <c r="B53" s="96" t="s">
        <v>197</v>
      </c>
      <c r="C53" s="96" t="s">
        <v>207</v>
      </c>
      <c r="D53" s="96" t="s">
        <v>231</v>
      </c>
      <c r="E53" s="96" t="s">
        <v>264</v>
      </c>
      <c r="F53" s="96"/>
      <c r="G53" s="89"/>
      <c r="H53" s="84"/>
      <c r="I53" s="84">
        <f t="shared" si="0"/>
        <v>0</v>
      </c>
      <c r="J53" s="84">
        <f>J54</f>
        <v>0</v>
      </c>
    </row>
    <row r="54" spans="1:10" ht="25.5">
      <c r="A54" s="111" t="s">
        <v>224</v>
      </c>
      <c r="B54" s="96" t="s">
        <v>197</v>
      </c>
      <c r="C54" s="96" t="s">
        <v>207</v>
      </c>
      <c r="D54" s="96" t="s">
        <v>231</v>
      </c>
      <c r="E54" s="96" t="s">
        <v>265</v>
      </c>
      <c r="F54" s="96" t="s">
        <v>225</v>
      </c>
      <c r="G54" s="89"/>
      <c r="H54" s="84"/>
      <c r="I54" s="84">
        <f t="shared" si="0"/>
        <v>0</v>
      </c>
      <c r="J54" s="84">
        <v>0</v>
      </c>
    </row>
    <row r="55" spans="1:10" ht="12.75">
      <c r="A55" s="128" t="s">
        <v>87</v>
      </c>
      <c r="B55" s="101"/>
      <c r="C55" s="101" t="s">
        <v>207</v>
      </c>
      <c r="D55" s="101" t="s">
        <v>259</v>
      </c>
      <c r="E55" s="101"/>
      <c r="F55" s="101"/>
      <c r="G55" s="93"/>
      <c r="H55" s="94"/>
      <c r="I55" s="84">
        <f t="shared" si="0"/>
        <v>979.8908300000002</v>
      </c>
      <c r="J55" s="94">
        <f>J62+J64+J65+J60+J66+J63</f>
        <v>979.8908300000002</v>
      </c>
    </row>
    <row r="56" spans="1:10" ht="12.75">
      <c r="A56" s="105" t="s">
        <v>257</v>
      </c>
      <c r="B56" s="101"/>
      <c r="C56" s="96" t="s">
        <v>207</v>
      </c>
      <c r="D56" s="96" t="s">
        <v>259</v>
      </c>
      <c r="E56" s="96" t="s">
        <v>261</v>
      </c>
      <c r="F56" s="101"/>
      <c r="G56" s="93"/>
      <c r="H56" s="94"/>
      <c r="I56" s="84">
        <f t="shared" si="0"/>
        <v>0</v>
      </c>
      <c r="J56" s="94"/>
    </row>
    <row r="57" spans="1:10" ht="12.75">
      <c r="A57" s="108" t="s">
        <v>258</v>
      </c>
      <c r="B57" s="101"/>
      <c r="C57" s="96" t="s">
        <v>207</v>
      </c>
      <c r="D57" s="96" t="s">
        <v>259</v>
      </c>
      <c r="E57" s="96" t="s">
        <v>261</v>
      </c>
      <c r="F57" s="96"/>
      <c r="G57" s="89"/>
      <c r="H57" s="84"/>
      <c r="I57" s="84">
        <f t="shared" si="0"/>
        <v>0</v>
      </c>
      <c r="J57" s="84"/>
    </row>
    <row r="58" spans="1:10" ht="12.75">
      <c r="A58" s="108" t="s">
        <v>41</v>
      </c>
      <c r="B58" s="101"/>
      <c r="C58" s="96" t="s">
        <v>207</v>
      </c>
      <c r="D58" s="96" t="s">
        <v>259</v>
      </c>
      <c r="E58" s="96" t="s">
        <v>261</v>
      </c>
      <c r="F58" s="96" t="s">
        <v>239</v>
      </c>
      <c r="G58" s="89"/>
      <c r="H58" s="84"/>
      <c r="I58" s="84">
        <f t="shared" si="0"/>
        <v>0</v>
      </c>
      <c r="J58" s="84"/>
    </row>
    <row r="59" spans="1:10" ht="38.25">
      <c r="A59" s="108" t="s">
        <v>42</v>
      </c>
      <c r="B59" s="101"/>
      <c r="C59" s="96" t="s">
        <v>207</v>
      </c>
      <c r="D59" s="96" t="s">
        <v>259</v>
      </c>
      <c r="E59" s="96" t="s">
        <v>261</v>
      </c>
      <c r="F59" s="96" t="s">
        <v>43</v>
      </c>
      <c r="G59" s="89"/>
      <c r="H59" s="84"/>
      <c r="I59" s="84">
        <f t="shared" si="0"/>
        <v>0</v>
      </c>
      <c r="J59" s="84"/>
    </row>
    <row r="60" spans="1:10" ht="12.75">
      <c r="A60" s="98" t="s">
        <v>214</v>
      </c>
      <c r="B60" s="101"/>
      <c r="C60" s="96" t="s">
        <v>207</v>
      </c>
      <c r="D60" s="96" t="s">
        <v>259</v>
      </c>
      <c r="E60" s="96" t="s">
        <v>260</v>
      </c>
      <c r="F60" s="96" t="s">
        <v>241</v>
      </c>
      <c r="G60" s="89"/>
      <c r="H60" s="84"/>
      <c r="I60" s="84">
        <f t="shared" si="0"/>
        <v>0</v>
      </c>
      <c r="J60" s="84"/>
    </row>
    <row r="61" spans="1:10" ht="12.75">
      <c r="A61" s="105" t="s">
        <v>262</v>
      </c>
      <c r="B61" s="101"/>
      <c r="C61" s="96" t="s">
        <v>207</v>
      </c>
      <c r="D61" s="96" t="s">
        <v>259</v>
      </c>
      <c r="E61" s="96" t="s">
        <v>261</v>
      </c>
      <c r="F61" s="96"/>
      <c r="G61" s="89"/>
      <c r="H61" s="84"/>
      <c r="I61" s="84">
        <f t="shared" si="0"/>
        <v>0</v>
      </c>
      <c r="J61" s="84"/>
    </row>
    <row r="62" spans="1:10" ht="25.5">
      <c r="A62" s="105" t="s">
        <v>224</v>
      </c>
      <c r="B62" s="101"/>
      <c r="C62" s="96" t="s">
        <v>207</v>
      </c>
      <c r="D62" s="96" t="s">
        <v>259</v>
      </c>
      <c r="E62" s="96" t="s">
        <v>261</v>
      </c>
      <c r="F62" s="96" t="s">
        <v>225</v>
      </c>
      <c r="G62" s="89"/>
      <c r="H62" s="84"/>
      <c r="I62" s="84">
        <f t="shared" si="0"/>
        <v>839.48238</v>
      </c>
      <c r="J62" s="84">
        <v>839.48238</v>
      </c>
    </row>
    <row r="63" spans="1:10" ht="76.5">
      <c r="A63" s="108" t="s">
        <v>28</v>
      </c>
      <c r="B63" s="101"/>
      <c r="C63" s="96" t="s">
        <v>207</v>
      </c>
      <c r="D63" s="96" t="s">
        <v>259</v>
      </c>
      <c r="E63" s="96" t="s">
        <v>260</v>
      </c>
      <c r="F63" s="96" t="s">
        <v>29</v>
      </c>
      <c r="G63" s="89"/>
      <c r="H63" s="84"/>
      <c r="I63" s="84">
        <f t="shared" si="0"/>
        <v>62.90957</v>
      </c>
      <c r="J63" s="84">
        <v>62.90957</v>
      </c>
    </row>
    <row r="64" spans="1:10" ht="12.75">
      <c r="A64" s="108" t="s">
        <v>226</v>
      </c>
      <c r="B64" s="101"/>
      <c r="C64" s="96" t="s">
        <v>207</v>
      </c>
      <c r="D64" s="96" t="s">
        <v>259</v>
      </c>
      <c r="E64" s="96" t="s">
        <v>260</v>
      </c>
      <c r="F64" s="96" t="s">
        <v>227</v>
      </c>
      <c r="G64" s="89"/>
      <c r="H64" s="84"/>
      <c r="I64" s="84">
        <f t="shared" si="0"/>
        <v>41.73469</v>
      </c>
      <c r="J64" s="84">
        <v>41.73469</v>
      </c>
    </row>
    <row r="65" spans="1:10" ht="12.75">
      <c r="A65" s="108" t="s">
        <v>30</v>
      </c>
      <c r="B65" s="101"/>
      <c r="C65" s="96" t="s">
        <v>207</v>
      </c>
      <c r="D65" s="96" t="s">
        <v>259</v>
      </c>
      <c r="E65" s="96" t="s">
        <v>260</v>
      </c>
      <c r="F65" s="96" t="s">
        <v>229</v>
      </c>
      <c r="G65" s="89"/>
      <c r="H65" s="84"/>
      <c r="I65" s="84">
        <f t="shared" si="0"/>
        <v>31.993</v>
      </c>
      <c r="J65" s="84">
        <v>31.993</v>
      </c>
    </row>
    <row r="66" spans="1:10" ht="12.75">
      <c r="A66" s="108"/>
      <c r="B66" s="101"/>
      <c r="C66" s="96" t="s">
        <v>207</v>
      </c>
      <c r="D66" s="96" t="s">
        <v>259</v>
      </c>
      <c r="E66" s="96" t="s">
        <v>260</v>
      </c>
      <c r="F66" s="96" t="s">
        <v>268</v>
      </c>
      <c r="G66" s="89"/>
      <c r="H66" s="84"/>
      <c r="I66" s="84">
        <f t="shared" si="0"/>
        <v>3.77119</v>
      </c>
      <c r="J66" s="84">
        <v>3.77119</v>
      </c>
    </row>
    <row r="67" spans="1:10" ht="12.75">
      <c r="A67" s="106" t="s">
        <v>235</v>
      </c>
      <c r="B67" s="101" t="s">
        <v>197</v>
      </c>
      <c r="C67" s="101" t="s">
        <v>209</v>
      </c>
      <c r="D67" s="101"/>
      <c r="E67" s="96"/>
      <c r="F67" s="101"/>
      <c r="G67" s="93" t="e">
        <f>G68</f>
        <v>#REF!</v>
      </c>
      <c r="H67" s="94">
        <f>H68</f>
        <v>103.8</v>
      </c>
      <c r="I67" s="94">
        <f t="shared" si="0"/>
        <v>10.900000000000006</v>
      </c>
      <c r="J67" s="94">
        <f>J68</f>
        <v>114.7</v>
      </c>
    </row>
    <row r="68" spans="1:10" ht="12.75">
      <c r="A68" s="98" t="s">
        <v>109</v>
      </c>
      <c r="B68" s="96" t="s">
        <v>197</v>
      </c>
      <c r="C68" s="96" t="s">
        <v>209</v>
      </c>
      <c r="D68" s="96" t="s">
        <v>219</v>
      </c>
      <c r="E68" s="96"/>
      <c r="F68" s="96"/>
      <c r="G68" s="89" t="e">
        <f>#REF!+G69</f>
        <v>#REF!</v>
      </c>
      <c r="H68" s="84">
        <f>H69</f>
        <v>103.8</v>
      </c>
      <c r="I68" s="84">
        <f t="shared" si="0"/>
        <v>10.900000000000006</v>
      </c>
      <c r="J68" s="84">
        <f>J72</f>
        <v>114.7</v>
      </c>
    </row>
    <row r="69" spans="1:10" ht="63.75">
      <c r="A69" s="112" t="s">
        <v>395</v>
      </c>
      <c r="B69" s="96" t="s">
        <v>197</v>
      </c>
      <c r="C69" s="96" t="s">
        <v>209</v>
      </c>
      <c r="D69" s="96" t="s">
        <v>219</v>
      </c>
      <c r="E69" s="96" t="s">
        <v>236</v>
      </c>
      <c r="F69" s="96"/>
      <c r="G69" s="89">
        <f>G70+G71</f>
        <v>103.8</v>
      </c>
      <c r="H69" s="84">
        <f>H70+H71</f>
        <v>103.8</v>
      </c>
      <c r="I69" s="84">
        <f t="shared" si="0"/>
        <v>-103.8</v>
      </c>
      <c r="J69" s="84">
        <f>J70+J71</f>
        <v>0</v>
      </c>
    </row>
    <row r="70" spans="1:10" ht="25.5">
      <c r="A70" s="104" t="s">
        <v>212</v>
      </c>
      <c r="B70" s="96" t="s">
        <v>197</v>
      </c>
      <c r="C70" s="96" t="s">
        <v>209</v>
      </c>
      <c r="D70" s="96" t="s">
        <v>219</v>
      </c>
      <c r="E70" s="96" t="s">
        <v>236</v>
      </c>
      <c r="F70" s="96" t="s">
        <v>213</v>
      </c>
      <c r="G70" s="102">
        <v>103.8</v>
      </c>
      <c r="H70" s="84">
        <v>103.8</v>
      </c>
      <c r="I70" s="84">
        <f t="shared" si="0"/>
        <v>-103.8</v>
      </c>
      <c r="J70" s="84"/>
    </row>
    <row r="71" spans="1:10" ht="25.5">
      <c r="A71" s="111" t="s">
        <v>224</v>
      </c>
      <c r="B71" s="96" t="s">
        <v>197</v>
      </c>
      <c r="C71" s="96" t="s">
        <v>209</v>
      </c>
      <c r="D71" s="96" t="s">
        <v>219</v>
      </c>
      <c r="E71" s="96" t="s">
        <v>236</v>
      </c>
      <c r="F71" s="96" t="s">
        <v>225</v>
      </c>
      <c r="G71" s="102">
        <v>0</v>
      </c>
      <c r="H71" s="84">
        <v>0</v>
      </c>
      <c r="I71" s="84">
        <f t="shared" si="0"/>
        <v>0</v>
      </c>
      <c r="J71" s="84"/>
    </row>
    <row r="72" spans="1:10" ht="63.75">
      <c r="A72" s="112" t="s">
        <v>395</v>
      </c>
      <c r="B72" s="96" t="s">
        <v>197</v>
      </c>
      <c r="C72" s="96" t="s">
        <v>209</v>
      </c>
      <c r="D72" s="96" t="s">
        <v>219</v>
      </c>
      <c r="E72" s="96" t="s">
        <v>31</v>
      </c>
      <c r="F72" s="96"/>
      <c r="G72" s="102"/>
      <c r="H72" s="84"/>
      <c r="I72" s="84">
        <f t="shared" si="0"/>
        <v>114.7</v>
      </c>
      <c r="J72" s="84">
        <f>SUM(J73:J75)</f>
        <v>114.7</v>
      </c>
    </row>
    <row r="73" spans="1:10" ht="12.75">
      <c r="A73" s="108" t="s">
        <v>13</v>
      </c>
      <c r="B73" s="96" t="s">
        <v>197</v>
      </c>
      <c r="C73" s="96" t="s">
        <v>209</v>
      </c>
      <c r="D73" s="96" t="s">
        <v>219</v>
      </c>
      <c r="E73" s="96" t="s">
        <v>31</v>
      </c>
      <c r="F73" s="109" t="s">
        <v>213</v>
      </c>
      <c r="G73" s="102"/>
      <c r="H73" s="84"/>
      <c r="I73" s="84">
        <f t="shared" si="0"/>
        <v>88.095</v>
      </c>
      <c r="J73" s="84">
        <v>88.095</v>
      </c>
    </row>
    <row r="74" spans="1:10" ht="38.25">
      <c r="A74" s="108" t="s">
        <v>25</v>
      </c>
      <c r="B74" s="96" t="s">
        <v>197</v>
      </c>
      <c r="C74" s="96" t="s">
        <v>209</v>
      </c>
      <c r="D74" s="96" t="s">
        <v>219</v>
      </c>
      <c r="E74" s="96" t="s">
        <v>31</v>
      </c>
      <c r="F74" s="109" t="s">
        <v>17</v>
      </c>
      <c r="G74" s="102"/>
      <c r="H74" s="84"/>
      <c r="I74" s="84">
        <f t="shared" si="0"/>
        <v>26.605</v>
      </c>
      <c r="J74" s="84">
        <v>26.605</v>
      </c>
    </row>
    <row r="75" spans="1:10" ht="25.5">
      <c r="A75" s="111" t="s">
        <v>224</v>
      </c>
      <c r="B75" s="96" t="s">
        <v>197</v>
      </c>
      <c r="C75" s="96" t="s">
        <v>209</v>
      </c>
      <c r="D75" s="96" t="s">
        <v>219</v>
      </c>
      <c r="E75" s="96" t="s">
        <v>31</v>
      </c>
      <c r="F75" s="96" t="s">
        <v>225</v>
      </c>
      <c r="G75" s="102"/>
      <c r="H75" s="84"/>
      <c r="I75" s="84">
        <f t="shared" si="0"/>
        <v>0</v>
      </c>
      <c r="J75" s="84">
        <v>0</v>
      </c>
    </row>
    <row r="76" spans="1:10" ht="24" customHeight="1">
      <c r="A76" s="106" t="s">
        <v>270</v>
      </c>
      <c r="B76" s="101" t="s">
        <v>197</v>
      </c>
      <c r="C76" s="101" t="s">
        <v>219</v>
      </c>
      <c r="D76" s="101"/>
      <c r="E76" s="96"/>
      <c r="F76" s="96"/>
      <c r="G76" s="102"/>
      <c r="H76" s="84"/>
      <c r="I76" s="94">
        <f t="shared" si="0"/>
        <v>0</v>
      </c>
      <c r="J76" s="94">
        <f>J77</f>
        <v>0</v>
      </c>
    </row>
    <row r="77" spans="1:10" ht="43.5" customHeight="1">
      <c r="A77" s="98" t="s">
        <v>178</v>
      </c>
      <c r="B77" s="101" t="s">
        <v>197</v>
      </c>
      <c r="C77" s="101" t="s">
        <v>219</v>
      </c>
      <c r="D77" s="101" t="s">
        <v>269</v>
      </c>
      <c r="E77" s="96"/>
      <c r="F77" s="96"/>
      <c r="G77" s="102"/>
      <c r="H77" s="84"/>
      <c r="I77" s="84">
        <f t="shared" si="0"/>
        <v>0</v>
      </c>
      <c r="J77" s="84">
        <f>J78</f>
        <v>0</v>
      </c>
    </row>
    <row r="78" spans="1:10" ht="26.25" customHeight="1">
      <c r="A78" s="111" t="s">
        <v>271</v>
      </c>
      <c r="B78" s="96"/>
      <c r="C78" s="96" t="s">
        <v>219</v>
      </c>
      <c r="D78" s="96" t="s">
        <v>269</v>
      </c>
      <c r="E78" s="96" t="s">
        <v>272</v>
      </c>
      <c r="F78" s="96"/>
      <c r="G78" s="102"/>
      <c r="H78" s="84"/>
      <c r="I78" s="84">
        <f t="shared" si="0"/>
        <v>0</v>
      </c>
      <c r="J78" s="84">
        <f>J79</f>
        <v>0</v>
      </c>
    </row>
    <row r="79" spans="1:10" ht="25.5">
      <c r="A79" s="111" t="s">
        <v>224</v>
      </c>
      <c r="B79" s="96"/>
      <c r="C79" s="96" t="s">
        <v>219</v>
      </c>
      <c r="D79" s="96" t="s">
        <v>269</v>
      </c>
      <c r="E79" s="96" t="s">
        <v>272</v>
      </c>
      <c r="F79" s="96" t="s">
        <v>225</v>
      </c>
      <c r="G79" s="102"/>
      <c r="H79" s="84"/>
      <c r="I79" s="84">
        <f t="shared" si="0"/>
        <v>0</v>
      </c>
      <c r="J79" s="84"/>
    </row>
    <row r="80" spans="1:10" ht="12.75">
      <c r="A80" s="106" t="s">
        <v>242</v>
      </c>
      <c r="B80" s="101" t="s">
        <v>197</v>
      </c>
      <c r="C80" s="101" t="s">
        <v>237</v>
      </c>
      <c r="D80" s="101"/>
      <c r="E80" s="101"/>
      <c r="F80" s="101"/>
      <c r="G80" s="93" t="e">
        <f>G81+#REF!</f>
        <v>#REF!</v>
      </c>
      <c r="H80" s="94">
        <f>H81</f>
        <v>0</v>
      </c>
      <c r="I80" s="94">
        <f t="shared" si="0"/>
        <v>0</v>
      </c>
      <c r="J80" s="94">
        <f>J81</f>
        <v>0</v>
      </c>
    </row>
    <row r="81" spans="1:10" ht="12.75">
      <c r="A81" s="106" t="s">
        <v>75</v>
      </c>
      <c r="B81" s="101" t="s">
        <v>197</v>
      </c>
      <c r="C81" s="101" t="s">
        <v>237</v>
      </c>
      <c r="D81" s="101" t="s">
        <v>219</v>
      </c>
      <c r="E81" s="101"/>
      <c r="F81" s="101"/>
      <c r="G81" s="93" t="e">
        <f>#REF!+#REF!+#REF!+G82+#REF!</f>
        <v>#REF!</v>
      </c>
      <c r="H81" s="94">
        <f>H82</f>
        <v>0</v>
      </c>
      <c r="I81" s="94">
        <f t="shared" si="0"/>
        <v>0</v>
      </c>
      <c r="J81" s="94">
        <f>J84</f>
        <v>0</v>
      </c>
    </row>
    <row r="82" spans="1:10" ht="51">
      <c r="A82" s="113" t="s">
        <v>396</v>
      </c>
      <c r="B82" s="96" t="s">
        <v>197</v>
      </c>
      <c r="C82" s="96" t="s">
        <v>237</v>
      </c>
      <c r="D82" s="96" t="s">
        <v>219</v>
      </c>
      <c r="E82" s="96" t="s">
        <v>243</v>
      </c>
      <c r="F82" s="96"/>
      <c r="G82" s="89">
        <f>G83</f>
        <v>0</v>
      </c>
      <c r="H82" s="84">
        <f>H83</f>
        <v>0</v>
      </c>
      <c r="I82" s="84">
        <f t="shared" si="0"/>
        <v>0</v>
      </c>
      <c r="J82" s="84"/>
    </row>
    <row r="83" spans="1:10" ht="25.5">
      <c r="A83" s="105" t="s">
        <v>224</v>
      </c>
      <c r="B83" s="96" t="s">
        <v>197</v>
      </c>
      <c r="C83" s="96" t="s">
        <v>237</v>
      </c>
      <c r="D83" s="96" t="s">
        <v>219</v>
      </c>
      <c r="E83" s="96" t="s">
        <v>243</v>
      </c>
      <c r="F83" s="96" t="s">
        <v>225</v>
      </c>
      <c r="G83" s="102">
        <v>0</v>
      </c>
      <c r="H83" s="84">
        <f>G83</f>
        <v>0</v>
      </c>
      <c r="I83" s="84">
        <f t="shared" si="0"/>
        <v>0</v>
      </c>
      <c r="J83" s="84"/>
    </row>
    <row r="84" spans="1:10" ht="25.5">
      <c r="A84" s="105" t="s">
        <v>33</v>
      </c>
      <c r="B84" s="96" t="s">
        <v>197</v>
      </c>
      <c r="C84" s="96" t="s">
        <v>237</v>
      </c>
      <c r="D84" s="96" t="s">
        <v>219</v>
      </c>
      <c r="E84" s="96" t="s">
        <v>34</v>
      </c>
      <c r="F84" s="96"/>
      <c r="G84" s="102"/>
      <c r="H84" s="84"/>
      <c r="I84" s="84">
        <f t="shared" si="0"/>
        <v>0</v>
      </c>
      <c r="J84" s="84">
        <f>J85</f>
        <v>0</v>
      </c>
    </row>
    <row r="85" spans="1:10" ht="25.5">
      <c r="A85" s="105" t="s">
        <v>224</v>
      </c>
      <c r="B85" s="96" t="s">
        <v>197</v>
      </c>
      <c r="C85" s="96" t="s">
        <v>237</v>
      </c>
      <c r="D85" s="96" t="s">
        <v>219</v>
      </c>
      <c r="E85" s="96" t="s">
        <v>34</v>
      </c>
      <c r="F85" s="96" t="s">
        <v>225</v>
      </c>
      <c r="G85" s="102"/>
      <c r="H85" s="84"/>
      <c r="I85" s="84">
        <f t="shared" si="0"/>
        <v>0</v>
      </c>
      <c r="J85" s="84"/>
    </row>
    <row r="86" spans="1:10" ht="12.75">
      <c r="A86" s="106" t="s">
        <v>244</v>
      </c>
      <c r="B86" s="101" t="s">
        <v>197</v>
      </c>
      <c r="C86" s="101" t="s">
        <v>245</v>
      </c>
      <c r="D86" s="101"/>
      <c r="E86" s="101"/>
      <c r="F86" s="101"/>
      <c r="G86" s="93" t="e">
        <f>G87</f>
        <v>#REF!</v>
      </c>
      <c r="H86" s="94">
        <f>H87</f>
        <v>349</v>
      </c>
      <c r="I86" s="94">
        <f t="shared" si="0"/>
        <v>267.81557</v>
      </c>
      <c r="J86" s="94">
        <f>J87</f>
        <v>616.81557</v>
      </c>
    </row>
    <row r="87" spans="1:10" ht="12.75">
      <c r="A87" s="98" t="s">
        <v>69</v>
      </c>
      <c r="B87" s="96" t="s">
        <v>197</v>
      </c>
      <c r="C87" s="96" t="s">
        <v>245</v>
      </c>
      <c r="D87" s="96" t="s">
        <v>245</v>
      </c>
      <c r="E87" s="96"/>
      <c r="F87" s="96"/>
      <c r="G87" s="89" t="e">
        <f>#REF!+G88</f>
        <v>#REF!</v>
      </c>
      <c r="H87" s="84">
        <f>H88</f>
        <v>349</v>
      </c>
      <c r="I87" s="84">
        <f t="shared" si="0"/>
        <v>267.81557</v>
      </c>
      <c r="J87" s="84">
        <f>J92+J97</f>
        <v>616.81557</v>
      </c>
    </row>
    <row r="88" spans="1:10" ht="51">
      <c r="A88" s="97" t="s">
        <v>397</v>
      </c>
      <c r="B88" s="96" t="s">
        <v>197</v>
      </c>
      <c r="C88" s="96" t="s">
        <v>245</v>
      </c>
      <c r="D88" s="96" t="s">
        <v>245</v>
      </c>
      <c r="E88" s="96" t="s">
        <v>246</v>
      </c>
      <c r="F88" s="96"/>
      <c r="G88" s="89">
        <f>G89+G90+G91</f>
        <v>349</v>
      </c>
      <c r="H88" s="84">
        <f>H89+H90+H91</f>
        <v>349</v>
      </c>
      <c r="I88" s="84">
        <f t="shared" si="0"/>
        <v>-349</v>
      </c>
      <c r="J88" s="84">
        <v>0</v>
      </c>
    </row>
    <row r="89" spans="1:10" ht="25.5">
      <c r="A89" s="105" t="s">
        <v>238</v>
      </c>
      <c r="B89" s="96" t="s">
        <v>197</v>
      </c>
      <c r="C89" s="96" t="s">
        <v>245</v>
      </c>
      <c r="D89" s="96" t="s">
        <v>245</v>
      </c>
      <c r="E89" s="96" t="s">
        <v>246</v>
      </c>
      <c r="F89" s="96" t="s">
        <v>239</v>
      </c>
      <c r="G89" s="102">
        <v>304</v>
      </c>
      <c r="H89" s="84">
        <f>G89</f>
        <v>304</v>
      </c>
      <c r="I89" s="84">
        <f t="shared" si="0"/>
        <v>-304</v>
      </c>
      <c r="J89" s="84">
        <v>0</v>
      </c>
    </row>
    <row r="90" spans="1:10" ht="25.5">
      <c r="A90" s="105" t="s">
        <v>240</v>
      </c>
      <c r="B90" s="96" t="s">
        <v>197</v>
      </c>
      <c r="C90" s="96" t="s">
        <v>245</v>
      </c>
      <c r="D90" s="96" t="s">
        <v>245</v>
      </c>
      <c r="E90" s="96" t="s">
        <v>246</v>
      </c>
      <c r="F90" s="96" t="s">
        <v>241</v>
      </c>
      <c r="G90" s="102"/>
      <c r="H90" s="84">
        <f>G90</f>
        <v>0</v>
      </c>
      <c r="I90" s="84">
        <f t="shared" si="0"/>
        <v>0</v>
      </c>
      <c r="J90" s="84">
        <v>0</v>
      </c>
    </row>
    <row r="91" spans="1:10" ht="25.5">
      <c r="A91" s="105" t="s">
        <v>224</v>
      </c>
      <c r="B91" s="96" t="s">
        <v>197</v>
      </c>
      <c r="C91" s="96" t="s">
        <v>245</v>
      </c>
      <c r="D91" s="96" t="s">
        <v>245</v>
      </c>
      <c r="E91" s="96" t="s">
        <v>246</v>
      </c>
      <c r="F91" s="96" t="s">
        <v>225</v>
      </c>
      <c r="G91" s="102">
        <v>45</v>
      </c>
      <c r="H91" s="84">
        <f>G91</f>
        <v>45</v>
      </c>
      <c r="I91" s="84">
        <f aca="true" t="shared" si="2" ref="I91:I129">J91-H91</f>
        <v>-45</v>
      </c>
      <c r="J91" s="84">
        <v>0</v>
      </c>
    </row>
    <row r="92" spans="1:10" ht="12.75">
      <c r="A92" s="114" t="s">
        <v>35</v>
      </c>
      <c r="B92" s="101" t="s">
        <v>197</v>
      </c>
      <c r="C92" s="101" t="s">
        <v>245</v>
      </c>
      <c r="D92" s="101" t="s">
        <v>245</v>
      </c>
      <c r="E92" s="101" t="s">
        <v>36</v>
      </c>
      <c r="F92" s="101"/>
      <c r="G92" s="107"/>
      <c r="H92" s="94"/>
      <c r="I92" s="94">
        <f t="shared" si="2"/>
        <v>373.66956999999996</v>
      </c>
      <c r="J92" s="94">
        <f>J93</f>
        <v>373.66956999999996</v>
      </c>
    </row>
    <row r="93" spans="1:10" ht="25.5">
      <c r="A93" s="105" t="s">
        <v>37</v>
      </c>
      <c r="B93" s="96" t="s">
        <v>197</v>
      </c>
      <c r="C93" s="96" t="s">
        <v>245</v>
      </c>
      <c r="D93" s="96" t="s">
        <v>245</v>
      </c>
      <c r="E93" s="96" t="s">
        <v>38</v>
      </c>
      <c r="F93" s="96"/>
      <c r="G93" s="102"/>
      <c r="H93" s="84"/>
      <c r="I93" s="84">
        <f t="shared" si="2"/>
        <v>373.66956999999996</v>
      </c>
      <c r="J93" s="84">
        <f>J94</f>
        <v>373.66956999999996</v>
      </c>
    </row>
    <row r="94" spans="1:10" ht="25.5">
      <c r="A94" s="108" t="s">
        <v>39</v>
      </c>
      <c r="B94" s="96" t="s">
        <v>197</v>
      </c>
      <c r="C94" s="96" t="s">
        <v>245</v>
      </c>
      <c r="D94" s="96" t="s">
        <v>245</v>
      </c>
      <c r="E94" s="96" t="s">
        <v>40</v>
      </c>
      <c r="F94" s="96"/>
      <c r="G94" s="102"/>
      <c r="H94" s="84"/>
      <c r="I94" s="84">
        <f t="shared" si="2"/>
        <v>373.66956999999996</v>
      </c>
      <c r="J94" s="84">
        <f>J95+J96</f>
        <v>373.66956999999996</v>
      </c>
    </row>
    <row r="95" spans="1:10" ht="12.75">
      <c r="A95" s="108" t="s">
        <v>41</v>
      </c>
      <c r="B95" s="96" t="s">
        <v>197</v>
      </c>
      <c r="C95" s="96" t="s">
        <v>245</v>
      </c>
      <c r="D95" s="96" t="s">
        <v>245</v>
      </c>
      <c r="E95" s="96" t="s">
        <v>40</v>
      </c>
      <c r="F95" s="109" t="s">
        <v>239</v>
      </c>
      <c r="G95" s="102"/>
      <c r="H95" s="84"/>
      <c r="I95" s="84">
        <f t="shared" si="2"/>
        <v>286.9969</v>
      </c>
      <c r="J95" s="84">
        <v>286.9969</v>
      </c>
    </row>
    <row r="96" spans="1:10" ht="38.25">
      <c r="A96" s="108" t="s">
        <v>42</v>
      </c>
      <c r="B96" s="96" t="s">
        <v>197</v>
      </c>
      <c r="C96" s="96" t="s">
        <v>245</v>
      </c>
      <c r="D96" s="96" t="s">
        <v>245</v>
      </c>
      <c r="E96" s="96" t="s">
        <v>40</v>
      </c>
      <c r="F96" s="109" t="s">
        <v>43</v>
      </c>
      <c r="G96" s="102"/>
      <c r="H96" s="84"/>
      <c r="I96" s="84">
        <f t="shared" si="2"/>
        <v>86.67267</v>
      </c>
      <c r="J96" s="84">
        <v>86.67267</v>
      </c>
    </row>
    <row r="97" spans="1:10" ht="12.75">
      <c r="A97" s="105" t="s">
        <v>44</v>
      </c>
      <c r="B97" s="96" t="s">
        <v>197</v>
      </c>
      <c r="C97" s="96" t="s">
        <v>245</v>
      </c>
      <c r="D97" s="96" t="s">
        <v>245</v>
      </c>
      <c r="E97" s="96" t="s">
        <v>45</v>
      </c>
      <c r="F97" s="96"/>
      <c r="G97" s="102"/>
      <c r="H97" s="84"/>
      <c r="I97" s="84">
        <f t="shared" si="2"/>
        <v>243.146</v>
      </c>
      <c r="J97" s="84">
        <f>J98</f>
        <v>243.146</v>
      </c>
    </row>
    <row r="98" spans="1:10" ht="25.5">
      <c r="A98" s="105" t="s">
        <v>224</v>
      </c>
      <c r="B98" s="96" t="s">
        <v>197</v>
      </c>
      <c r="C98" s="96" t="s">
        <v>245</v>
      </c>
      <c r="D98" s="96" t="s">
        <v>245</v>
      </c>
      <c r="E98" s="96" t="s">
        <v>45</v>
      </c>
      <c r="F98" s="96" t="s">
        <v>225</v>
      </c>
      <c r="G98" s="102"/>
      <c r="H98" s="84"/>
      <c r="I98" s="84">
        <f t="shared" si="2"/>
        <v>243.146</v>
      </c>
      <c r="J98" s="84">
        <v>243.146</v>
      </c>
    </row>
    <row r="99" spans="1:10" ht="25.5">
      <c r="A99" s="115" t="s">
        <v>247</v>
      </c>
      <c r="B99" s="101" t="s">
        <v>197</v>
      </c>
      <c r="C99" s="101" t="s">
        <v>248</v>
      </c>
      <c r="D99" s="101"/>
      <c r="E99" s="101"/>
      <c r="F99" s="101"/>
      <c r="G99" s="116" t="e">
        <f>G100</f>
        <v>#REF!</v>
      </c>
      <c r="H99" s="117">
        <f>H100</f>
        <v>378.5</v>
      </c>
      <c r="I99" s="117">
        <f t="shared" si="2"/>
        <v>852.5550000000001</v>
      </c>
      <c r="J99" s="117">
        <f>J100</f>
        <v>1231.055</v>
      </c>
    </row>
    <row r="100" spans="1:10" ht="12.75">
      <c r="A100" s="98" t="s">
        <v>249</v>
      </c>
      <c r="B100" s="96" t="s">
        <v>197</v>
      </c>
      <c r="C100" s="96" t="s">
        <v>248</v>
      </c>
      <c r="D100" s="96" t="s">
        <v>207</v>
      </c>
      <c r="E100" s="96"/>
      <c r="F100" s="96"/>
      <c r="G100" s="89" t="e">
        <f>#REF!+G101</f>
        <v>#REF!</v>
      </c>
      <c r="H100" s="84">
        <f>H101</f>
        <v>378.5</v>
      </c>
      <c r="I100" s="84">
        <f t="shared" si="2"/>
        <v>852.5550000000001</v>
      </c>
      <c r="J100" s="84">
        <f>J105</f>
        <v>1231.055</v>
      </c>
    </row>
    <row r="101" spans="1:10" ht="51">
      <c r="A101" s="97" t="s">
        <v>397</v>
      </c>
      <c r="B101" s="96" t="s">
        <v>197</v>
      </c>
      <c r="C101" s="96" t="s">
        <v>248</v>
      </c>
      <c r="D101" s="96" t="s">
        <v>207</v>
      </c>
      <c r="E101" s="96" t="s">
        <v>246</v>
      </c>
      <c r="F101" s="96"/>
      <c r="G101" s="89">
        <f>G102+G103+G104</f>
        <v>378.5</v>
      </c>
      <c r="H101" s="118">
        <f>H102+H103+H104</f>
        <v>378.5</v>
      </c>
      <c r="I101" s="84">
        <f t="shared" si="2"/>
        <v>-378.5</v>
      </c>
      <c r="J101" s="84">
        <v>0</v>
      </c>
    </row>
    <row r="102" spans="1:10" ht="25.5">
      <c r="A102" s="105" t="s">
        <v>224</v>
      </c>
      <c r="B102" s="96" t="s">
        <v>197</v>
      </c>
      <c r="C102" s="96" t="s">
        <v>248</v>
      </c>
      <c r="D102" s="96" t="s">
        <v>207</v>
      </c>
      <c r="E102" s="96" t="s">
        <v>246</v>
      </c>
      <c r="F102" s="96" t="s">
        <v>225</v>
      </c>
      <c r="G102" s="102">
        <v>318.5</v>
      </c>
      <c r="H102" s="84">
        <f>G102</f>
        <v>318.5</v>
      </c>
      <c r="I102" s="84">
        <f t="shared" si="2"/>
        <v>-318.5</v>
      </c>
      <c r="J102" s="84">
        <v>0</v>
      </c>
    </row>
    <row r="103" spans="1:10" ht="12.75">
      <c r="A103" s="98" t="s">
        <v>226</v>
      </c>
      <c r="B103" s="96" t="s">
        <v>197</v>
      </c>
      <c r="C103" s="96" t="s">
        <v>248</v>
      </c>
      <c r="D103" s="96" t="s">
        <v>207</v>
      </c>
      <c r="E103" s="96" t="s">
        <v>246</v>
      </c>
      <c r="F103" s="96" t="s">
        <v>227</v>
      </c>
      <c r="G103" s="102">
        <v>38</v>
      </c>
      <c r="H103" s="84">
        <f>G103</f>
        <v>38</v>
      </c>
      <c r="I103" s="84">
        <f t="shared" si="2"/>
        <v>-38</v>
      </c>
      <c r="J103" s="84"/>
    </row>
    <row r="104" spans="1:10" ht="12.75">
      <c r="A104" s="98" t="s">
        <v>228</v>
      </c>
      <c r="B104" s="96" t="s">
        <v>197</v>
      </c>
      <c r="C104" s="96" t="s">
        <v>248</v>
      </c>
      <c r="D104" s="96" t="s">
        <v>207</v>
      </c>
      <c r="E104" s="96" t="s">
        <v>246</v>
      </c>
      <c r="F104" s="96" t="s">
        <v>229</v>
      </c>
      <c r="G104" s="102">
        <v>22</v>
      </c>
      <c r="H104" s="84">
        <f>G104</f>
        <v>22</v>
      </c>
      <c r="I104" s="84">
        <f t="shared" si="2"/>
        <v>-22</v>
      </c>
      <c r="J104" s="84"/>
    </row>
    <row r="105" spans="1:10" ht="12.75">
      <c r="A105" s="114" t="s">
        <v>46</v>
      </c>
      <c r="B105" s="101" t="s">
        <v>197</v>
      </c>
      <c r="C105" s="101" t="s">
        <v>248</v>
      </c>
      <c r="D105" s="101" t="s">
        <v>207</v>
      </c>
      <c r="E105" s="101" t="s">
        <v>47</v>
      </c>
      <c r="F105" s="101"/>
      <c r="G105" s="107"/>
      <c r="H105" s="94"/>
      <c r="I105" s="94">
        <f t="shared" si="2"/>
        <v>1231.055</v>
      </c>
      <c r="J105" s="94">
        <f>J110+J106</f>
        <v>1231.055</v>
      </c>
    </row>
    <row r="106" spans="1:10" ht="12.75">
      <c r="A106" s="105" t="s">
        <v>257</v>
      </c>
      <c r="B106" s="96" t="s">
        <v>197</v>
      </c>
      <c r="C106" s="96" t="s">
        <v>248</v>
      </c>
      <c r="D106" s="96" t="s">
        <v>207</v>
      </c>
      <c r="E106" s="96" t="s">
        <v>47</v>
      </c>
      <c r="F106" s="96"/>
      <c r="G106" s="107"/>
      <c r="H106" s="94"/>
      <c r="I106" s="84">
        <f>J106-H106</f>
        <v>0</v>
      </c>
      <c r="J106" s="84">
        <f>J107</f>
        <v>0</v>
      </c>
    </row>
    <row r="107" spans="1:10" ht="12.75">
      <c r="A107" s="108" t="s">
        <v>258</v>
      </c>
      <c r="B107" s="96" t="s">
        <v>197</v>
      </c>
      <c r="C107" s="96" t="s">
        <v>248</v>
      </c>
      <c r="D107" s="96" t="s">
        <v>207</v>
      </c>
      <c r="E107" s="96" t="s">
        <v>48</v>
      </c>
      <c r="F107" s="96"/>
      <c r="G107" s="107"/>
      <c r="H107" s="94"/>
      <c r="I107" s="84">
        <f t="shared" si="2"/>
        <v>0</v>
      </c>
      <c r="J107" s="84">
        <f>J108+J109</f>
        <v>0</v>
      </c>
    </row>
    <row r="108" spans="1:10" ht="12.75">
      <c r="A108" s="108" t="s">
        <v>41</v>
      </c>
      <c r="B108" s="96" t="s">
        <v>197</v>
      </c>
      <c r="C108" s="96" t="s">
        <v>248</v>
      </c>
      <c r="D108" s="96" t="s">
        <v>207</v>
      </c>
      <c r="E108" s="96" t="s">
        <v>49</v>
      </c>
      <c r="F108" s="96" t="s">
        <v>239</v>
      </c>
      <c r="G108" s="107"/>
      <c r="H108" s="94"/>
      <c r="I108" s="84">
        <f t="shared" si="2"/>
        <v>0</v>
      </c>
      <c r="J108" s="84"/>
    </row>
    <row r="109" spans="1:10" ht="38.25">
      <c r="A109" s="108" t="s">
        <v>42</v>
      </c>
      <c r="B109" s="96" t="s">
        <v>197</v>
      </c>
      <c r="C109" s="96" t="s">
        <v>248</v>
      </c>
      <c r="D109" s="96" t="s">
        <v>207</v>
      </c>
      <c r="E109" s="96" t="s">
        <v>49</v>
      </c>
      <c r="F109" s="96" t="s">
        <v>43</v>
      </c>
      <c r="G109" s="107"/>
      <c r="H109" s="94"/>
      <c r="I109" s="84">
        <f t="shared" si="2"/>
        <v>0</v>
      </c>
      <c r="J109" s="84"/>
    </row>
    <row r="110" spans="1:10" ht="12.75">
      <c r="A110" s="105" t="s">
        <v>50</v>
      </c>
      <c r="B110" s="96" t="s">
        <v>197</v>
      </c>
      <c r="C110" s="96" t="s">
        <v>248</v>
      </c>
      <c r="D110" s="96" t="s">
        <v>207</v>
      </c>
      <c r="E110" s="96" t="s">
        <v>51</v>
      </c>
      <c r="F110" s="96"/>
      <c r="G110" s="102"/>
      <c r="H110" s="84"/>
      <c r="I110" s="84">
        <f t="shared" si="2"/>
        <v>1231.055</v>
      </c>
      <c r="J110" s="84">
        <v>1231.055</v>
      </c>
    </row>
    <row r="111" spans="1:10" ht="25.5">
      <c r="A111" s="105" t="s">
        <v>224</v>
      </c>
      <c r="B111" s="96" t="s">
        <v>197</v>
      </c>
      <c r="C111" s="96" t="s">
        <v>248</v>
      </c>
      <c r="D111" s="96" t="s">
        <v>207</v>
      </c>
      <c r="E111" s="96" t="s">
        <v>51</v>
      </c>
      <c r="F111" s="96" t="s">
        <v>225</v>
      </c>
      <c r="G111" s="102"/>
      <c r="H111" s="84"/>
      <c r="I111" s="84">
        <f t="shared" si="2"/>
        <v>1231.055</v>
      </c>
      <c r="J111" s="84">
        <v>1231.055</v>
      </c>
    </row>
    <row r="112" spans="1:10" ht="76.5">
      <c r="A112" s="108" t="s">
        <v>28</v>
      </c>
      <c r="B112" s="96" t="s">
        <v>197</v>
      </c>
      <c r="C112" s="96" t="s">
        <v>248</v>
      </c>
      <c r="D112" s="96" t="s">
        <v>207</v>
      </c>
      <c r="E112" s="96" t="s">
        <v>52</v>
      </c>
      <c r="F112" s="109" t="s">
        <v>29</v>
      </c>
      <c r="G112" s="102"/>
      <c r="H112" s="84"/>
      <c r="I112" s="94">
        <f t="shared" si="2"/>
        <v>0</v>
      </c>
      <c r="J112" s="84"/>
    </row>
    <row r="113" spans="1:10" ht="12.75">
      <c r="A113" s="108" t="s">
        <v>226</v>
      </c>
      <c r="B113" s="96" t="s">
        <v>197</v>
      </c>
      <c r="C113" s="96" t="s">
        <v>248</v>
      </c>
      <c r="D113" s="96" t="s">
        <v>207</v>
      </c>
      <c r="E113" s="96" t="s">
        <v>52</v>
      </c>
      <c r="F113" s="109" t="s">
        <v>227</v>
      </c>
      <c r="G113" s="102"/>
      <c r="H113" s="84"/>
      <c r="I113" s="84"/>
      <c r="J113" s="84">
        <v>0</v>
      </c>
    </row>
    <row r="114" spans="1:10" ht="12.75">
      <c r="A114" s="108" t="s">
        <v>30</v>
      </c>
      <c r="B114" s="96" t="s">
        <v>197</v>
      </c>
      <c r="C114" s="96" t="s">
        <v>248</v>
      </c>
      <c r="D114" s="96" t="s">
        <v>207</v>
      </c>
      <c r="E114" s="96" t="s">
        <v>52</v>
      </c>
      <c r="F114" s="109" t="s">
        <v>229</v>
      </c>
      <c r="G114" s="102"/>
      <c r="H114" s="84"/>
      <c r="I114" s="84"/>
      <c r="J114" s="84">
        <v>0</v>
      </c>
    </row>
    <row r="115" spans="1:10" ht="12.75">
      <c r="A115" s="106" t="s">
        <v>250</v>
      </c>
      <c r="B115" s="101" t="s">
        <v>197</v>
      </c>
      <c r="C115" s="101" t="s">
        <v>231</v>
      </c>
      <c r="D115" s="101"/>
      <c r="E115" s="101"/>
      <c r="F115" s="101"/>
      <c r="G115" s="93" t="e">
        <f>G116+G119</f>
        <v>#REF!</v>
      </c>
      <c r="H115" s="94">
        <f>H116+H119</f>
        <v>923.3</v>
      </c>
      <c r="I115" s="94">
        <f t="shared" si="2"/>
        <v>-35.00999999999999</v>
      </c>
      <c r="J115" s="94">
        <f>J116+J119</f>
        <v>888.29</v>
      </c>
    </row>
    <row r="116" spans="1:10" ht="12.75">
      <c r="A116" s="98" t="s">
        <v>158</v>
      </c>
      <c r="B116" s="96" t="s">
        <v>197</v>
      </c>
      <c r="C116" s="96" t="s">
        <v>231</v>
      </c>
      <c r="D116" s="96" t="s">
        <v>209</v>
      </c>
      <c r="E116" s="96"/>
      <c r="F116" s="96"/>
      <c r="G116" s="89" t="e">
        <f>#REF!+G117</f>
        <v>#REF!</v>
      </c>
      <c r="H116" s="84">
        <f>H117</f>
        <v>0</v>
      </c>
      <c r="I116" s="84">
        <f t="shared" si="2"/>
        <v>0</v>
      </c>
      <c r="J116" s="84">
        <f>J117</f>
        <v>0</v>
      </c>
    </row>
    <row r="117" spans="1:10" ht="25.5">
      <c r="A117" s="97" t="s">
        <v>53</v>
      </c>
      <c r="B117" s="96" t="s">
        <v>197</v>
      </c>
      <c r="C117" s="96" t="s">
        <v>231</v>
      </c>
      <c r="D117" s="96" t="s">
        <v>209</v>
      </c>
      <c r="E117" s="96" t="s">
        <v>54</v>
      </c>
      <c r="F117" s="96"/>
      <c r="G117" s="89">
        <f>G118</f>
        <v>0</v>
      </c>
      <c r="H117" s="84">
        <f>H118</f>
        <v>0</v>
      </c>
      <c r="I117" s="84">
        <f t="shared" si="2"/>
        <v>0</v>
      </c>
      <c r="J117" s="84">
        <f>J118</f>
        <v>0</v>
      </c>
    </row>
    <row r="118" spans="1:10" ht="25.5">
      <c r="A118" s="105" t="s">
        <v>224</v>
      </c>
      <c r="B118" s="96" t="s">
        <v>197</v>
      </c>
      <c r="C118" s="96" t="s">
        <v>231</v>
      </c>
      <c r="D118" s="96" t="s">
        <v>209</v>
      </c>
      <c r="E118" s="96" t="s">
        <v>54</v>
      </c>
      <c r="F118" s="96" t="s">
        <v>225</v>
      </c>
      <c r="G118" s="89"/>
      <c r="H118" s="84">
        <f>G118</f>
        <v>0</v>
      </c>
      <c r="I118" s="84">
        <f t="shared" si="2"/>
        <v>0</v>
      </c>
      <c r="J118" s="84">
        <v>0</v>
      </c>
    </row>
    <row r="119" spans="1:10" ht="12.75">
      <c r="A119" s="98" t="s">
        <v>162</v>
      </c>
      <c r="B119" s="96" t="s">
        <v>197</v>
      </c>
      <c r="C119" s="96" t="s">
        <v>231</v>
      </c>
      <c r="D119" s="96" t="s">
        <v>237</v>
      </c>
      <c r="E119" s="96"/>
      <c r="F119" s="96"/>
      <c r="G119" s="89" t="e">
        <f>#REF!+G120</f>
        <v>#REF!</v>
      </c>
      <c r="H119" s="84">
        <f>H120</f>
        <v>923.3</v>
      </c>
      <c r="I119" s="84">
        <f t="shared" si="2"/>
        <v>-35.00999999999999</v>
      </c>
      <c r="J119" s="84">
        <v>888.29</v>
      </c>
    </row>
    <row r="120" spans="1:10" ht="51">
      <c r="A120" s="97" t="s">
        <v>397</v>
      </c>
      <c r="B120" s="96" t="s">
        <v>197</v>
      </c>
      <c r="C120" s="96" t="s">
        <v>231</v>
      </c>
      <c r="D120" s="96" t="s">
        <v>237</v>
      </c>
      <c r="E120" s="96" t="s">
        <v>246</v>
      </c>
      <c r="F120" s="96"/>
      <c r="G120" s="89">
        <f>G121</f>
        <v>923.3</v>
      </c>
      <c r="H120" s="84">
        <f>H121</f>
        <v>923.3</v>
      </c>
      <c r="I120" s="84">
        <f t="shared" si="2"/>
        <v>-923.3</v>
      </c>
      <c r="J120" s="84">
        <f>J121</f>
        <v>0</v>
      </c>
    </row>
    <row r="121" spans="1:10" ht="25.5">
      <c r="A121" s="105" t="s">
        <v>224</v>
      </c>
      <c r="B121" s="96" t="s">
        <v>197</v>
      </c>
      <c r="C121" s="96" t="s">
        <v>231</v>
      </c>
      <c r="D121" s="96" t="s">
        <v>237</v>
      </c>
      <c r="E121" s="96" t="s">
        <v>246</v>
      </c>
      <c r="F121" s="96" t="s">
        <v>239</v>
      </c>
      <c r="G121" s="89">
        <v>923.3</v>
      </c>
      <c r="H121" s="84">
        <f>G121</f>
        <v>923.3</v>
      </c>
      <c r="I121" s="84">
        <f t="shared" si="2"/>
        <v>-923.3</v>
      </c>
      <c r="J121" s="84"/>
    </row>
    <row r="122" spans="1:10" ht="12.75">
      <c r="A122" s="100" t="s">
        <v>55</v>
      </c>
      <c r="B122" s="101" t="s">
        <v>197</v>
      </c>
      <c r="C122" s="101" t="s">
        <v>231</v>
      </c>
      <c r="D122" s="101" t="s">
        <v>237</v>
      </c>
      <c r="E122" s="101" t="s">
        <v>56</v>
      </c>
      <c r="F122" s="101"/>
      <c r="G122" s="93"/>
      <c r="H122" s="94"/>
      <c r="I122" s="94">
        <f t="shared" si="2"/>
        <v>888.28105</v>
      </c>
      <c r="J122" s="94">
        <f>J123</f>
        <v>888.28105</v>
      </c>
    </row>
    <row r="123" spans="1:10" ht="25.5">
      <c r="A123" s="105" t="s">
        <v>57</v>
      </c>
      <c r="B123" s="96" t="s">
        <v>197</v>
      </c>
      <c r="C123" s="96" t="s">
        <v>231</v>
      </c>
      <c r="D123" s="96" t="s">
        <v>237</v>
      </c>
      <c r="E123" s="96" t="s">
        <v>58</v>
      </c>
      <c r="F123" s="96"/>
      <c r="G123" s="89"/>
      <c r="H123" s="84"/>
      <c r="I123" s="84">
        <f t="shared" si="2"/>
        <v>888.28105</v>
      </c>
      <c r="J123" s="84">
        <f>J124</f>
        <v>888.28105</v>
      </c>
    </row>
    <row r="124" spans="1:10" ht="25.5">
      <c r="A124" s="108" t="s">
        <v>59</v>
      </c>
      <c r="B124" s="96" t="s">
        <v>197</v>
      </c>
      <c r="C124" s="96" t="s">
        <v>231</v>
      </c>
      <c r="D124" s="96" t="s">
        <v>237</v>
      </c>
      <c r="E124" s="96" t="s">
        <v>60</v>
      </c>
      <c r="F124" s="96"/>
      <c r="G124" s="89"/>
      <c r="H124" s="84"/>
      <c r="I124" s="84">
        <f t="shared" si="2"/>
        <v>888.28105</v>
      </c>
      <c r="J124" s="84">
        <f>SUM(J125:J126)</f>
        <v>888.28105</v>
      </c>
    </row>
    <row r="125" spans="1:10" ht="12.75">
      <c r="A125" s="108" t="s">
        <v>41</v>
      </c>
      <c r="B125" s="96" t="s">
        <v>197</v>
      </c>
      <c r="C125" s="96" t="s">
        <v>231</v>
      </c>
      <c r="D125" s="96" t="s">
        <v>237</v>
      </c>
      <c r="E125" s="96" t="s">
        <v>60</v>
      </c>
      <c r="F125" s="109" t="s">
        <v>239</v>
      </c>
      <c r="G125" s="89"/>
      <c r="H125" s="84"/>
      <c r="I125" s="84">
        <f t="shared" si="2"/>
        <v>711.51454</v>
      </c>
      <c r="J125" s="84">
        <v>711.51454</v>
      </c>
    </row>
    <row r="126" spans="1:10" ht="38.25">
      <c r="A126" s="108" t="s">
        <v>42</v>
      </c>
      <c r="B126" s="96" t="s">
        <v>197</v>
      </c>
      <c r="C126" s="96" t="s">
        <v>231</v>
      </c>
      <c r="D126" s="96" t="s">
        <v>237</v>
      </c>
      <c r="E126" s="96" t="s">
        <v>60</v>
      </c>
      <c r="F126" s="109" t="s">
        <v>43</v>
      </c>
      <c r="G126" s="89"/>
      <c r="H126" s="84"/>
      <c r="I126" s="84">
        <f t="shared" si="2"/>
        <v>176.76651</v>
      </c>
      <c r="J126" s="84">
        <v>176.76651</v>
      </c>
    </row>
    <row r="127" spans="1:10" ht="12.75">
      <c r="A127" s="97" t="s">
        <v>251</v>
      </c>
      <c r="B127" s="96" t="s">
        <v>197</v>
      </c>
      <c r="C127" s="96" t="s">
        <v>252</v>
      </c>
      <c r="D127" s="96" t="s">
        <v>252</v>
      </c>
      <c r="E127" s="96" t="s">
        <v>61</v>
      </c>
      <c r="F127" s="96" t="s">
        <v>253</v>
      </c>
      <c r="G127" s="89">
        <v>-160</v>
      </c>
      <c r="H127" s="84">
        <v>115</v>
      </c>
      <c r="I127" s="84">
        <f t="shared" si="2"/>
        <v>-115</v>
      </c>
      <c r="J127" s="84"/>
    </row>
    <row r="128" spans="1:10" ht="12.75">
      <c r="A128" s="97" t="s">
        <v>251</v>
      </c>
      <c r="B128" s="97"/>
      <c r="C128" s="96"/>
      <c r="D128" s="96"/>
      <c r="E128" s="96" t="s">
        <v>254</v>
      </c>
      <c r="F128" s="96"/>
      <c r="G128" s="89"/>
      <c r="H128" s="84"/>
      <c r="I128" s="84">
        <f t="shared" si="2"/>
        <v>0</v>
      </c>
      <c r="J128" s="84"/>
    </row>
    <row r="129" spans="1:10" ht="12.75">
      <c r="A129" s="162" t="s">
        <v>6</v>
      </c>
      <c r="B129" s="162"/>
      <c r="C129" s="162"/>
      <c r="D129" s="162"/>
      <c r="E129" s="162"/>
      <c r="F129" s="162"/>
      <c r="G129" s="89" t="e">
        <f>G7+G67+#REF!+G80+G86+G99+G115+G127</f>
        <v>#REF!</v>
      </c>
      <c r="H129" s="119">
        <f>H7+H67+H80+H86+H99+H115+H127+H19</f>
        <v>4460.1</v>
      </c>
      <c r="I129" s="84">
        <f t="shared" si="2"/>
        <v>1363.0373499999996</v>
      </c>
      <c r="J129" s="84">
        <f>J7+J67+J80+J86+J99+J115+J127+J76</f>
        <v>5823.13735</v>
      </c>
    </row>
    <row r="130" ht="12.75">
      <c r="H130" s="120">
        <v>4460.1</v>
      </c>
    </row>
    <row r="136" spans="9:10" ht="12.75">
      <c r="I136" s="123"/>
      <c r="J136" s="127"/>
    </row>
  </sheetData>
  <sheetProtection/>
  <mergeCells count="4">
    <mergeCell ref="L1:M1"/>
    <mergeCell ref="A3:I3"/>
    <mergeCell ref="A129:F129"/>
    <mergeCell ref="D1:J1"/>
  </mergeCells>
  <printOptions/>
  <pageMargins left="1.1811023622047245" right="0.5905511811023623" top="0.5511811023622047" bottom="0.3937007874015748" header="0.31496062992125984" footer="0.3937007874015748"/>
  <pageSetup fitToHeight="0" fitToWidth="1" horizontalDpi="600" verticalDpi="600" orientation="portrait" paperSize="9" scale="68" r:id="rId3"/>
  <rowBreaks count="3" manualBreakCount="3">
    <brk id="32" max="9" man="1"/>
    <brk id="75" max="9" man="1"/>
    <brk id="12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Яна</cp:lastModifiedBy>
  <cp:lastPrinted>2017-03-02T01:46:53Z</cp:lastPrinted>
  <dcterms:created xsi:type="dcterms:W3CDTF">2007-09-12T09:25:25Z</dcterms:created>
  <dcterms:modified xsi:type="dcterms:W3CDTF">2017-03-20T08:37:55Z</dcterms:modified>
  <cp:category/>
  <cp:version/>
  <cp:contentType/>
  <cp:contentStatus/>
</cp:coreProperties>
</file>