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789"/>
  </bookViews>
  <sheets>
    <sheet name="Приложение 4" sheetId="18" r:id="rId1"/>
    <sheet name="Приложение 6" sheetId="20" r:id="rId2"/>
    <sheet name="Приложение 8" sheetId="51" r:id="rId3"/>
    <sheet name="Приложение 10" sheetId="55" r:id="rId4"/>
  </sheets>
  <definedNames>
    <definedName name="_Toc105952697" localSheetId="1">'Приложение 6'!#REF!</definedName>
    <definedName name="_Toc105952698" localSheetId="1">'Приложение 6'!#REF!</definedName>
    <definedName name="_xlnm._FilterDatabase" localSheetId="3" hidden="1">'Приложение 10'!$A$6:$K$83</definedName>
    <definedName name="_xlnm._FilterDatabase" localSheetId="2" hidden="1">'Приложение 8'!$A$6:$M$82</definedName>
    <definedName name="_xlnm.Print_Area" localSheetId="3">'Приложение 10'!$A$1:$J$82</definedName>
    <definedName name="_xlnm.Print_Area" localSheetId="0">'Приложение 4'!$A$1:$D$35</definedName>
    <definedName name="_xlnm.Print_Area" localSheetId="1">'Приложение 6'!$A$1:$C$63</definedName>
    <definedName name="_xlnm.Print_Area" localSheetId="2">'Приложение 8'!$A$1:$J$81</definedName>
    <definedName name="_xlnm.Print_Area">#REF!</definedName>
    <definedName name="п" localSheetId="3">#REF!</definedName>
    <definedName name="п" localSheetId="2">#REF!</definedName>
    <definedName name="п">#REF!</definedName>
    <definedName name="пр" localSheetId="3">#REF!</definedName>
    <definedName name="пр">#REF!</definedName>
    <definedName name="приложение8" localSheetId="3">#REF!</definedName>
    <definedName name="приложение8" localSheetId="2">#REF!</definedName>
    <definedName name="приложение8">#REF!</definedName>
  </definedNames>
  <calcPr calcId="125725"/>
</workbook>
</file>

<file path=xl/calcChain.xml><?xml version="1.0" encoding="utf-8"?>
<calcChain xmlns="http://schemas.openxmlformats.org/spreadsheetml/2006/main">
  <c r="C7" i="20"/>
  <c r="J60" i="51"/>
  <c r="J64"/>
  <c r="J7" i="55" l="1"/>
  <c r="J64"/>
  <c r="J62" s="1"/>
  <c r="J61" s="1"/>
  <c r="J60" s="1"/>
  <c r="J65"/>
  <c r="J77"/>
  <c r="J76"/>
  <c r="J75"/>
  <c r="J74"/>
  <c r="J73"/>
  <c r="J71"/>
  <c r="J70"/>
  <c r="J69"/>
  <c r="J58"/>
  <c r="J55"/>
  <c r="J54"/>
  <c r="J53"/>
  <c r="J52"/>
  <c r="J51"/>
  <c r="J49"/>
  <c r="J48"/>
  <c r="J44"/>
  <c r="J43"/>
  <c r="J42"/>
  <c r="J37"/>
  <c r="J36"/>
  <c r="J82" s="1"/>
  <c r="J33"/>
  <c r="J26"/>
  <c r="J23"/>
  <c r="J22"/>
  <c r="J21"/>
  <c r="J20"/>
  <c r="J17"/>
  <c r="J16"/>
  <c r="J15"/>
  <c r="J14"/>
  <c r="J11"/>
  <c r="J10"/>
  <c r="J9"/>
  <c r="J8"/>
  <c r="I32" i="51"/>
  <c r="J36"/>
  <c r="C12" i="20" s="1"/>
  <c r="I39" i="51"/>
  <c r="I38"/>
  <c r="J63" i="55" l="1"/>
  <c r="J34" i="51"/>
  <c r="J33" s="1"/>
  <c r="J23" l="1"/>
  <c r="J44"/>
  <c r="H81" i="55" l="1"/>
  <c r="H80"/>
  <c r="H79"/>
  <c r="H78"/>
  <c r="H77"/>
  <c r="G74"/>
  <c r="G73" s="1"/>
  <c r="F74"/>
  <c r="F73" s="1"/>
  <c r="G72"/>
  <c r="H72" s="1"/>
  <c r="F71"/>
  <c r="F70"/>
  <c r="H68"/>
  <c r="H63"/>
  <c r="H62"/>
  <c r="G61"/>
  <c r="H61" s="1"/>
  <c r="F61"/>
  <c r="G60"/>
  <c r="H60" s="1"/>
  <c r="F60"/>
  <c r="H59"/>
  <c r="H58"/>
  <c r="H57"/>
  <c r="H56"/>
  <c r="H55"/>
  <c r="H54"/>
  <c r="G52"/>
  <c r="F52"/>
  <c r="F51" s="1"/>
  <c r="G51"/>
  <c r="H50"/>
  <c r="H49"/>
  <c r="G48"/>
  <c r="H48" s="1"/>
  <c r="F48"/>
  <c r="H35"/>
  <c r="H34"/>
  <c r="H33"/>
  <c r="F33"/>
  <c r="H31"/>
  <c r="H30"/>
  <c r="H29"/>
  <c r="H28"/>
  <c r="H27"/>
  <c r="H26"/>
  <c r="H25"/>
  <c r="H24"/>
  <c r="H23"/>
  <c r="G20"/>
  <c r="F20"/>
  <c r="H14"/>
  <c r="G14"/>
  <c r="H13"/>
  <c r="H12"/>
  <c r="H11"/>
  <c r="H10"/>
  <c r="F10"/>
  <c r="F9" s="1"/>
  <c r="F8" s="1"/>
  <c r="F7" s="1"/>
  <c r="G9"/>
  <c r="C53" i="20"/>
  <c r="J76" i="51"/>
  <c r="J70"/>
  <c r="J69" s="1"/>
  <c r="C49" i="20" s="1"/>
  <c r="J58" i="51"/>
  <c r="J55"/>
  <c r="F69" i="55" l="1"/>
  <c r="F82"/>
  <c r="C40" i="20"/>
  <c r="C39"/>
  <c r="G71" i="55"/>
  <c r="G70" s="1"/>
  <c r="G69" s="1"/>
  <c r="G7"/>
  <c r="H71"/>
  <c r="J54" i="51"/>
  <c r="J53" s="1"/>
  <c r="I23"/>
  <c r="I26"/>
  <c r="J17"/>
  <c r="J16" s="1"/>
  <c r="J15" s="1"/>
  <c r="I14"/>
  <c r="H14"/>
  <c r="I80"/>
  <c r="I79"/>
  <c r="I78"/>
  <c r="I77"/>
  <c r="I76"/>
  <c r="H73"/>
  <c r="G73"/>
  <c r="G72" s="1"/>
  <c r="H72"/>
  <c r="H71"/>
  <c r="I71" s="1"/>
  <c r="G70"/>
  <c r="G69"/>
  <c r="I67"/>
  <c r="I63"/>
  <c r="G61"/>
  <c r="G60" s="1"/>
  <c r="H61"/>
  <c r="H60" s="1"/>
  <c r="I59"/>
  <c r="I58"/>
  <c r="I57"/>
  <c r="I56"/>
  <c r="I55"/>
  <c r="I54"/>
  <c r="H52"/>
  <c r="H51" s="1"/>
  <c r="G52"/>
  <c r="G51" s="1"/>
  <c r="I50"/>
  <c r="J49"/>
  <c r="G48"/>
  <c r="I47"/>
  <c r="I46"/>
  <c r="I45"/>
  <c r="I44"/>
  <c r="G43"/>
  <c r="G42" s="1"/>
  <c r="H43"/>
  <c r="H42" s="1"/>
  <c r="I35"/>
  <c r="G33"/>
  <c r="I31"/>
  <c r="I30"/>
  <c r="I29"/>
  <c r="I28"/>
  <c r="I27"/>
  <c r="I25"/>
  <c r="I24"/>
  <c r="H20"/>
  <c r="G20"/>
  <c r="I13"/>
  <c r="I12"/>
  <c r="J11"/>
  <c r="I11" s="1"/>
  <c r="J10"/>
  <c r="I10" s="1"/>
  <c r="G10"/>
  <c r="G9" s="1"/>
  <c r="G8" s="1"/>
  <c r="H9"/>
  <c r="G82" i="55" l="1"/>
  <c r="G84" s="1"/>
  <c r="J14" i="51"/>
  <c r="C9" i="20" s="1"/>
  <c r="C11"/>
  <c r="I49" i="51"/>
  <c r="J48"/>
  <c r="I34"/>
  <c r="H70"/>
  <c r="H69" s="1"/>
  <c r="H68" s="1"/>
  <c r="J52"/>
  <c r="C37" i="20"/>
  <c r="H70" i="55"/>
  <c r="H76"/>
  <c r="H9"/>
  <c r="H53"/>
  <c r="H22"/>
  <c r="I33" i="51"/>
  <c r="J9"/>
  <c r="J8" s="1"/>
  <c r="G7"/>
  <c r="H7"/>
  <c r="I69"/>
  <c r="J43"/>
  <c r="I70"/>
  <c r="J75"/>
  <c r="J74" s="1"/>
  <c r="J73" s="1"/>
  <c r="I73" s="1"/>
  <c r="G68"/>
  <c r="G81" s="1"/>
  <c r="J21" l="1"/>
  <c r="J20" s="1"/>
  <c r="C8" i="20"/>
  <c r="J42" i="51"/>
  <c r="C13" i="20" s="1"/>
  <c r="C14"/>
  <c r="C29"/>
  <c r="C26"/>
  <c r="H21" i="55"/>
  <c r="H20"/>
  <c r="H52"/>
  <c r="H51"/>
  <c r="H8"/>
  <c r="H75"/>
  <c r="H74"/>
  <c r="I53" i="51"/>
  <c r="J51"/>
  <c r="I8"/>
  <c r="I43"/>
  <c r="I42"/>
  <c r="I22"/>
  <c r="I75"/>
  <c r="I62"/>
  <c r="I9"/>
  <c r="C33" i="20" l="1"/>
  <c r="C10"/>
  <c r="H7" i="55"/>
  <c r="H73"/>
  <c r="H69"/>
  <c r="I52" i="51"/>
  <c r="I51"/>
  <c r="H48"/>
  <c r="I74"/>
  <c r="J72"/>
  <c r="I21"/>
  <c r="I61"/>
  <c r="I60"/>
  <c r="C52" i="20" l="1"/>
  <c r="J68" i="51"/>
  <c r="H82" i="55"/>
  <c r="I48" i="51"/>
  <c r="H81"/>
  <c r="H83" s="1"/>
  <c r="I20"/>
  <c r="I72"/>
  <c r="I68" l="1"/>
  <c r="C48" i="20"/>
  <c r="I81" i="51"/>
  <c r="I7"/>
  <c r="E12" i="18" l="1"/>
  <c r="D12"/>
  <c r="E7"/>
  <c r="E10"/>
  <c r="E16"/>
  <c r="E26"/>
  <c r="E25" s="1"/>
  <c r="D10"/>
  <c r="D16"/>
  <c r="D26"/>
  <c r="D25" l="1"/>
  <c r="D24" s="1"/>
  <c r="D7"/>
  <c r="D6" s="1"/>
  <c r="E6"/>
  <c r="E32" s="1"/>
  <c r="C21" i="20" l="1"/>
  <c r="C20" s="1"/>
  <c r="D32" i="18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<sst xmlns="http://schemas.openxmlformats.org/spreadsheetml/2006/main" count="926" uniqueCount="299">
  <si>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</si>
  <si>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</si>
  <si>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</si>
  <si>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</si>
  <si>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</si>
  <si>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</si>
  <si>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</si>
  <si>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</si>
  <si>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</si>
  <si>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</si>
  <si>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</si>
  <si>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</si>
  <si>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</si>
  <si>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</si>
  <si>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</si>
  <si>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</si>
  <si>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</si>
  <si>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</si>
  <si>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</si>
  <si>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</si>
  <si>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</si>
  <si>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</si>
  <si>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</si>
  <si>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</si>
  <si>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</si>
  <si>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</si>
  <si>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</si>
  <si>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</si>
  <si>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</si>
  <si>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</si>
  <si>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</si>
  <si>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</si>
  <si>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</si>
  <si>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</si>
  <si>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</si>
  <si>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</si>
  <si>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</si>
  <si>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</si>
  <si>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</si>
  <si>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</si>
  <si>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</si>
  <si>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</si>
  <si>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</si>
  <si>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</si>
  <si>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</si>
  <si>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</si>
  <si>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</si>
  <si>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</si>
  <si>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</si>
  <si>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</si>
  <si>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</si>
  <si>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</si>
  <si>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</si>
  <si>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</si>
  <si>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</si>
  <si>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</si>
  <si>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</si>
  <si>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</si>
  <si>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</si>
  <si>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</si>
  <si>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</si>
  <si>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</si>
  <si>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</si>
  <si>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</si>
  <si>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</si>
  <si>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</si>
  <si>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</si>
  <si>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</si>
  <si>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</si>
  <si>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</si>
  <si>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</si>
  <si>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</si>
  <si>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</si>
  <si>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</si>
  <si>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</si>
  <si>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</si>
  <si>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</si>
  <si>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</si>
  <si>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</si>
  <si>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</si>
  <si>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</si>
  <si>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</si>
  <si>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</si>
  <si>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</si>
  <si>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</si>
  <si>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</si>
  <si>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</si>
  <si>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</si>
  <si>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</si>
  <si>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</si>
  <si>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</si>
  <si>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</si>
  <si>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</si>
  <si>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</si>
  <si>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</si>
  <si>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</si>
  <si>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</si>
  <si>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</si>
  <si>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</si>
  <si>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</si>
  <si>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</si>
  <si>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</si>
  <si>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</si>
  <si>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</si>
  <si>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</si>
  <si>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</si>
  <si>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</si>
  <si>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</si>
  <si>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</si>
  <si>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</si>
  <si>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</si>
  <si>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</si>
  <si>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</si>
  <si>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</si>
  <si>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</si>
  <si>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</si>
  <si>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</si>
  <si>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</si>
  <si>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</si>
  <si>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</si>
  <si>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</si>
  <si>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</si>
  <si>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</si>
  <si>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</si>
  <si>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</si>
  <si>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</si>
  <si>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</si>
  <si>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</si>
  <si>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</si>
  <si>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</si>
  <si>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</si>
  <si>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</si>
  <si>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</si>
  <si>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</si>
  <si>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</si>
  <si>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</si>
  <si>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</si>
  <si>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</si>
  <si>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</si>
  <si>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</si>
  <si>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</si>
  <si>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</si>
  <si>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</si>
  <si>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</si>
  <si>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</si>
  <si>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</si>
  <si>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</si>
  <si>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</si>
  <si>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</si>
  <si>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</si>
  <si>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</si>
  <si>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</si>
  <si>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</si>
  <si>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</si>
  <si>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</si>
  <si>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</si>
  <si>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</si>
  <si>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</si>
  <si>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</si>
  <si>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</si>
  <si>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</si>
  <si>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</si>
  <si>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</si>
  <si>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</si>
  <si>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</si>
  <si>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</si>
  <si>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</si>
  <si>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</si>
  <si>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</si>
  <si>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</si>
  <si>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</si>
  <si>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</si>
  <si>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</si>
  <si>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</si>
  <si>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</si>
  <si>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</si>
  <si>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</si>
  <si>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</si>
  <si>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</si>
  <si>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</si>
  <si>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</si>
  <si>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</si>
  <si>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</si>
  <si>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</si>
  <si>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</si>
  <si>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</si>
  <si>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</si>
  <si>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</si>
  <si>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</si>
  <si>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</si>
  <si>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999 00 00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</si>
  <si>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</si>
  <si>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</si>
  <si>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</si>
  <si>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</si>
  <si>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</si>
  <si>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</si>
  <si>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</si>
  <si>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</si>
  <si>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</si>
  <si>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</si>
  <si>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</si>
  <si>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</si>
  <si>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</si>
  <si>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</si>
  <si>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</si>
  <si>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>000 00 00</t>
  </si>
  <si>
    <t>00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</si>
  <si>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</si>
  <si>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</si>
  <si>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</si>
  <si>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</si>
  <si>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</si>
  <si>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</si>
  <si>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</si>
  <si>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</si>
  <si>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</si>
  <si>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</si>
  <si>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</si>
  <si>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</si>
  <si>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</si>
  <si>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</si>
  <si>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</si>
  <si>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</si>
  <si>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</si>
  <si>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</si>
  <si>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</si>
  <si>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</si>
  <si>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</si>
  <si>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</si>
  <si>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</si>
  <si>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</si>
  <si>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</si>
  <si>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</si>
  <si>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</si>
  <si>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</si>
  <si>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</si>
  <si>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</si>
  <si>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</si>
  <si>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</si>
  <si>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</si>
  <si>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</si>
  <si>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</si>
  <si>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</si>
  <si>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</si>
  <si>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</si>
  <si>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</si>
  <si>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</si>
  <si>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</si>
  <si>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</si>
  <si>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</si>
  <si>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</si>
  <si>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</si>
  <si>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</si>
  <si>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</si>
  <si>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</si>
  <si>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</si>
  <si>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</si>
  <si>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Резервный фонд</t>
  </si>
  <si>
    <t>0111</t>
  </si>
  <si>
    <t xml:space="preserve">Основное мероприятие "Повышение эффективности муниципального управления Администрации МО "Бельтирское сельское поселение" </t>
  </si>
  <si>
    <t>Расходы на выплаты по оплате труда главы МО "Бельтирское сельское поселение"</t>
  </si>
  <si>
    <t>Основное мероприятие "Повышение эффективности муниципального управления муниципального образования Бельтирское сельское поселение"</t>
  </si>
  <si>
    <t>Расходы на выплаты по оплате труда председателя муниципального образования Бельтирское сельское поселение</t>
  </si>
  <si>
    <t>Материально-техническое обеспечение Администрации МО "Бельтирское сельское поселение" в рамках муниципальной программы  "Комплексное развитие территории МО "Бельтирское сельское поселение""</t>
  </si>
  <si>
    <t>Расходы на выплаты по оплате труда работников Администрации МО «Бельтирское сельское поселение»</t>
  </si>
  <si>
    <t>Расходы на обеспечение функций Администрации МО «Бельтирское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</si>
  <si>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"Бельтирское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</si>
  <si>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"Бельтирское сельское поселение" "Комплексное развитие территории сельского поселения"</t>
  </si>
  <si>
    <t>Материально-техническое обеспечение Администрации МО "Телсельское поселение" в рамках муниципальной программы  "Комплексное развитие территории МО "Бельтирское сельское поселение""</t>
  </si>
  <si>
    <t>13</t>
  </si>
  <si>
    <t>01 1 20 00000</t>
  </si>
  <si>
    <t>01 1 20 00190</t>
  </si>
  <si>
    <t>01 2 10 00190</t>
  </si>
  <si>
    <t>01 3 11 00190</t>
  </si>
  <si>
    <t>01 3 21 00190</t>
  </si>
  <si>
    <t>01 1 20 00110</t>
  </si>
  <si>
    <t>0113</t>
  </si>
  <si>
    <t>Другие общегосударственные воросы</t>
  </si>
  <si>
    <t>Другие общегосударственные вопросы</t>
  </si>
  <si>
    <t>853</t>
  </si>
  <si>
    <t>Уплата иных платежей</t>
  </si>
  <si>
    <t>Иные бюджетные ассигнования</t>
  </si>
  <si>
    <t xml:space="preserve">Специальные расходы </t>
  </si>
  <si>
    <t>011 20 00110</t>
  </si>
  <si>
    <t>880</t>
  </si>
  <si>
    <t>Распределение бюджетных ассигнований по разделам, подразделам,целевым статьям (муниципальным программам и непрограммным направлениям деятельности), группам (группам и подгуппам) видов расходов классификации расходов местного бюджета муниципального образования Бельтирское сельское поселение на 2018 год</t>
  </si>
  <si>
    <t>2018 год</t>
  </si>
  <si>
    <t>Объем поступлений доходов в бюджет муниципального образования Бельтирское поселение в 2018году</t>
  </si>
  <si>
    <t xml:space="preserve"> 2018 год</t>
  </si>
  <si>
    <t>Распределение
бюджетных ассигнований по разделам, подразделам классификации расходов бюджета муниципального образования Бельтирское сельское поселение   на 2018 год</t>
  </si>
  <si>
    <t>Материально – техническое обеспечение работников культуры</t>
  </si>
  <si>
    <t>Расходы на выплаты по оплате труда работников культуры</t>
  </si>
  <si>
    <t>Специальные расходы</t>
  </si>
  <si>
    <t>Ведомственная структура расходов бюджета муниципального образования Бельтирское сельское поселение на 2018 год</t>
  </si>
  <si>
    <t xml:space="preserve">Приложение №4 к Решению сессии сельского Совета депутатов муниципального образования Бельтирское сельское поселение от 28.12.2018г. №4-2 "О внесении изменений в Решение сельского Совета депутатов МО Бельтирское сельское поселение на 2018 год и на плановый период 2019 и 2020 годов"  </t>
  </si>
  <si>
    <t xml:space="preserve">"Приложение №3 к Решению сессии сельского Совета депутатов муниципального образования Бельтирское сельское поселение от 28.12.2018г. №4-2 "О внесении изменений в Решение сельского Совета депутатов МО Бельтирское сельское поселение на 2018 год и на плановый период 2019 и 2020 годов" </t>
  </si>
  <si>
    <t xml:space="preserve">Приложение №5  к Решению сессии сельского Совета депутатов муниципального образования Бельтирское сельское поселение от 28.12.2018г. №4-2 "О внесении изменений в Решение сельского Совета депутатов МО Бельтирское сельское поселение на 2018 год и на плановый период 2019 и 2020 годов" </t>
  </si>
  <si>
    <t xml:space="preserve">Приложение №2  к Решению сессии сельского Совета депутатов муниципального образования Бельтирское сельское поселение от 28.12.2018г. №4-2 "О внесении изменений в Решение сельского Совета депутатов МО Бельтирское сельское поселение на 2018 год и на плановый период 2019 и 2020 годов" 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</si>
</sst>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_-* #,##0\ _₽_-;\-* #,##0\ _₽_-;_-* &quot;-&quot;??\ _₽_-;_-@_-"/>
  </numFmts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9" fillId="0" borderId="0">
      <alignment vertical="top"/>
    </xf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5" fillId="0" borderId="0" xfId="0" applyFont="1"/>
    <xf numFmtId="0" fontId="17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1" fillId="0" borderId="0" xfId="0" applyFont="1"/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2" fontId="21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/>
    <xf numFmtId="49" fontId="9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/>
    <xf numFmtId="0" fontId="27" fillId="0" borderId="0" xfId="0" applyFont="1"/>
    <xf numFmtId="0" fontId="28" fillId="0" borderId="0" xfId="0" applyFont="1"/>
    <xf numFmtId="0" fontId="28" fillId="0" borderId="1" xfId="0" applyFont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 vertical="center" wrapText="1"/>
    </xf>
    <xf numFmtId="4" fontId="11" fillId="0" borderId="1" xfId="8" applyNumberFormat="1" applyFont="1" applyFill="1" applyBorder="1" applyAlignment="1">
      <alignment horizontal="center" wrapText="1"/>
    </xf>
    <xf numFmtId="43" fontId="9" fillId="0" borderId="0" xfId="0" applyNumberFormat="1" applyFont="1" applyAlignment="1">
      <alignment horizontal="right" wrapText="1"/>
    </xf>
    <xf numFmtId="43" fontId="11" fillId="0" borderId="0" xfId="0" applyNumberFormat="1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3" xfId="0" applyFont="1" applyFill="1" applyBorder="1" applyAlignment="1"/>
    <xf numFmtId="43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 shrinkToFit="1"/>
    </xf>
    <xf numFmtId="165" fontId="9" fillId="4" borderId="1" xfId="0" applyNumberFormat="1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vertical="top" wrapText="1"/>
    </xf>
    <xf numFmtId="49" fontId="29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4" fillId="0" borderId="1" xfId="9" applyFont="1" applyFill="1" applyBorder="1" applyAlignment="1">
      <alignment horizontal="justify" vertical="justify" wrapText="1"/>
    </xf>
    <xf numFmtId="49" fontId="14" fillId="0" borderId="1" xfId="9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justify" vertical="center"/>
    </xf>
    <xf numFmtId="166" fontId="9" fillId="0" borderId="1" xfId="0" applyNumberFormat="1" applyFont="1" applyFill="1" applyBorder="1" applyAlignment="1">
      <alignment horizontal="center" vertical="top" wrapText="1"/>
    </xf>
    <xf numFmtId="166" fontId="14" fillId="0" borderId="0" xfId="0" applyNumberFormat="1" applyFont="1"/>
    <xf numFmtId="43" fontId="14" fillId="0" borderId="0" xfId="0" applyNumberFormat="1" applyFont="1" applyAlignment="1">
      <alignment horizontal="center" vertical="top" wrapText="1"/>
    </xf>
    <xf numFmtId="43" fontId="14" fillId="0" borderId="0" xfId="0" applyNumberFormat="1" applyFont="1"/>
    <xf numFmtId="43" fontId="29" fillId="0" borderId="0" xfId="0" applyNumberFormat="1" applyFont="1" applyAlignment="1">
      <alignment horizontal="center" vertical="top" wrapText="1"/>
    </xf>
    <xf numFmtId="43" fontId="29" fillId="0" borderId="0" xfId="0" applyNumberFormat="1" applyFont="1"/>
    <xf numFmtId="49" fontId="9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4" fillId="0" borderId="0" xfId="0" applyFont="1" applyAlignment="1">
      <alignment horizontal="right" vertical="top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167" fontId="9" fillId="0" borderId="1" xfId="1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43" fontId="11" fillId="0" borderId="1" xfId="0" applyNumberFormat="1" applyFont="1" applyFill="1" applyBorder="1" applyAlignment="1">
      <alignment horizontal="center" vertical="top" wrapText="1"/>
    </xf>
    <xf numFmtId="43" fontId="9" fillId="0" borderId="1" xfId="0" applyNumberFormat="1" applyFont="1" applyBorder="1"/>
    <xf numFmtId="43" fontId="9" fillId="0" borderId="1" xfId="0" applyNumberFormat="1" applyFont="1" applyBorder="1" applyAlignment="1">
      <alignment horizontal="center" vertical="center"/>
    </xf>
    <xf numFmtId="43" fontId="9" fillId="3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top" wrapText="1"/>
    </xf>
    <xf numFmtId="0" fontId="9" fillId="0" borderId="1" xfId="0" applyFont="1" applyFill="1" applyBorder="1" applyAlignment="1">
      <alignment vertical="justify" wrapText="1"/>
    </xf>
    <xf numFmtId="0" fontId="1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43" fontId="32" fillId="0" borderId="1" xfId="0" applyNumberFormat="1" applyFont="1" applyFill="1" applyBorder="1" applyAlignment="1">
      <alignment horizontal="center" vertical="top" wrapText="1"/>
    </xf>
    <xf numFmtId="43" fontId="16" fillId="0" borderId="0" xfId="0" applyNumberFormat="1" applyFont="1"/>
    <xf numFmtId="2" fontId="9" fillId="0" borderId="1" xfId="0" applyNumberFormat="1" applyFont="1" applyBorder="1"/>
    <xf numFmtId="0" fontId="11" fillId="2" borderId="2" xfId="0" applyFont="1" applyFill="1" applyBorder="1" applyAlignment="1">
      <alignment horizontal="justify" vertical="center"/>
    </xf>
    <xf numFmtId="43" fontId="9" fillId="0" borderId="0" xfId="0" applyNumberFormat="1" applyFont="1" applyFill="1" applyBorder="1" applyAlignment="1">
      <alignment horizontal="center" vertical="top" wrapText="1"/>
    </xf>
    <xf numFmtId="164" fontId="11" fillId="0" borderId="1" xfId="10" applyNumberFormat="1" applyFont="1" applyBorder="1" applyAlignment="1">
      <alignment horizontal="center" vertical="center" wrapText="1"/>
    </xf>
    <xf numFmtId="164" fontId="9" fillId="0" borderId="1" xfId="10" applyNumberFormat="1" applyFont="1" applyBorder="1" applyAlignment="1">
      <alignment horizontal="center" vertical="center" wrapText="1"/>
    </xf>
    <xf numFmtId="164" fontId="11" fillId="0" borderId="1" xfId="10" applyNumberFormat="1" applyFont="1" applyFill="1" applyBorder="1" applyAlignment="1">
      <alignment horizontal="center" vertical="center" wrapText="1"/>
    </xf>
    <xf numFmtId="164" fontId="9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42"/>
  <sheetViews>
    <sheetView tabSelected="1" showWhiteSpace="0" view="pageLayout" zoomScaleNormal="100" zoomScaleSheetLayoutView="100" workbookViewId="0">
      <selection activeCell="D22" sqref="D22"/>
    </sheetView>
  </sheetViews>
  <sheetFormatPr defaultRowHeight="12.75"/>
  <cols>
    <col min="1" max="1" width="17.42578125" customWidth="1"/>
    <col min="2" max="2" width="35.85546875" style="9" customWidth="1"/>
    <col min="3" max="3" width="53.85546875" style="15" customWidth="1"/>
    <col min="4" max="4" width="34.7109375" style="9" customWidth="1"/>
    <col min="5" max="5" width="13.7109375" hidden="1" customWidth="1"/>
    <col min="256" max="256" width="17.42578125" customWidth="1"/>
    <col min="257" max="257" width="25" customWidth="1"/>
    <col min="258" max="258" width="48.28515625" customWidth="1"/>
    <col min="259" max="260" width="19.5703125" customWidth="1"/>
    <col min="512" max="512" width="17.42578125" customWidth="1"/>
    <col min="513" max="513" width="25" customWidth="1"/>
    <col min="514" max="514" width="48.28515625" customWidth="1"/>
    <col min="515" max="516" width="19.5703125" customWidth="1"/>
    <col min="768" max="768" width="17.42578125" customWidth="1"/>
    <col min="769" max="769" width="25" customWidth="1"/>
    <col min="770" max="770" width="48.28515625" customWidth="1"/>
    <col min="771" max="772" width="19.5703125" customWidth="1"/>
    <col min="1024" max="1024" width="17.42578125" customWidth="1"/>
    <col min="1025" max="1025" width="25" customWidth="1"/>
    <col min="1026" max="1026" width="48.28515625" customWidth="1"/>
    <col min="1027" max="1028" width="19.5703125" customWidth="1"/>
    <col min="1280" max="1280" width="17.42578125" customWidth="1"/>
    <col min="1281" max="1281" width="25" customWidth="1"/>
    <col min="1282" max="1282" width="48.28515625" customWidth="1"/>
    <col min="1283" max="1284" width="19.5703125" customWidth="1"/>
    <col min="1536" max="1536" width="17.42578125" customWidth="1"/>
    <col min="1537" max="1537" width="25" customWidth="1"/>
    <col min="1538" max="1538" width="48.28515625" customWidth="1"/>
    <col min="1539" max="1540" width="19.5703125" customWidth="1"/>
    <col min="1792" max="1792" width="17.42578125" customWidth="1"/>
    <col min="1793" max="1793" width="25" customWidth="1"/>
    <col min="1794" max="1794" width="48.28515625" customWidth="1"/>
    <col min="1795" max="1796" width="19.5703125" customWidth="1"/>
    <col min="2048" max="2048" width="17.42578125" customWidth="1"/>
    <col min="2049" max="2049" width="25" customWidth="1"/>
    <col min="2050" max="2050" width="48.28515625" customWidth="1"/>
    <col min="2051" max="2052" width="19.5703125" customWidth="1"/>
    <col min="2304" max="2304" width="17.42578125" customWidth="1"/>
    <col min="2305" max="2305" width="25" customWidth="1"/>
    <col min="2306" max="2306" width="48.28515625" customWidth="1"/>
    <col min="2307" max="2308" width="19.5703125" customWidth="1"/>
    <col min="2560" max="2560" width="17.42578125" customWidth="1"/>
    <col min="2561" max="2561" width="25" customWidth="1"/>
    <col min="2562" max="2562" width="48.28515625" customWidth="1"/>
    <col min="2563" max="2564" width="19.5703125" customWidth="1"/>
    <col min="2816" max="2816" width="17.42578125" customWidth="1"/>
    <col min="2817" max="2817" width="25" customWidth="1"/>
    <col min="2818" max="2818" width="48.28515625" customWidth="1"/>
    <col min="2819" max="2820" width="19.5703125" customWidth="1"/>
    <col min="3072" max="3072" width="17.42578125" customWidth="1"/>
    <col min="3073" max="3073" width="25" customWidth="1"/>
    <col min="3074" max="3074" width="48.28515625" customWidth="1"/>
    <col min="3075" max="3076" width="19.5703125" customWidth="1"/>
    <col min="3328" max="3328" width="17.42578125" customWidth="1"/>
    <col min="3329" max="3329" width="25" customWidth="1"/>
    <col min="3330" max="3330" width="48.28515625" customWidth="1"/>
    <col min="3331" max="3332" width="19.5703125" customWidth="1"/>
    <col min="3584" max="3584" width="17.42578125" customWidth="1"/>
    <col min="3585" max="3585" width="25" customWidth="1"/>
    <col min="3586" max="3586" width="48.28515625" customWidth="1"/>
    <col min="3587" max="3588" width="19.5703125" customWidth="1"/>
    <col min="3840" max="3840" width="17.42578125" customWidth="1"/>
    <col min="3841" max="3841" width="25" customWidth="1"/>
    <col min="3842" max="3842" width="48.28515625" customWidth="1"/>
    <col min="3843" max="3844" width="19.5703125" customWidth="1"/>
    <col min="4096" max="4096" width="17.42578125" customWidth="1"/>
    <col min="4097" max="4097" width="25" customWidth="1"/>
    <col min="4098" max="4098" width="48.28515625" customWidth="1"/>
    <col min="4099" max="4100" width="19.5703125" customWidth="1"/>
    <col min="4352" max="4352" width="17.42578125" customWidth="1"/>
    <col min="4353" max="4353" width="25" customWidth="1"/>
    <col min="4354" max="4354" width="48.28515625" customWidth="1"/>
    <col min="4355" max="4356" width="19.5703125" customWidth="1"/>
    <col min="4608" max="4608" width="17.42578125" customWidth="1"/>
    <col min="4609" max="4609" width="25" customWidth="1"/>
    <col min="4610" max="4610" width="48.28515625" customWidth="1"/>
    <col min="4611" max="4612" width="19.5703125" customWidth="1"/>
    <col min="4864" max="4864" width="17.42578125" customWidth="1"/>
    <col min="4865" max="4865" width="25" customWidth="1"/>
    <col min="4866" max="4866" width="48.28515625" customWidth="1"/>
    <col min="4867" max="4868" width="19.5703125" customWidth="1"/>
    <col min="5120" max="5120" width="17.42578125" customWidth="1"/>
    <col min="5121" max="5121" width="25" customWidth="1"/>
    <col min="5122" max="5122" width="48.28515625" customWidth="1"/>
    <col min="5123" max="5124" width="19.5703125" customWidth="1"/>
    <col min="5376" max="5376" width="17.42578125" customWidth="1"/>
    <col min="5377" max="5377" width="25" customWidth="1"/>
    <col min="5378" max="5378" width="48.28515625" customWidth="1"/>
    <col min="5379" max="5380" width="19.5703125" customWidth="1"/>
    <col min="5632" max="5632" width="17.42578125" customWidth="1"/>
    <col min="5633" max="5633" width="25" customWidth="1"/>
    <col min="5634" max="5634" width="48.28515625" customWidth="1"/>
    <col min="5635" max="5636" width="19.5703125" customWidth="1"/>
    <col min="5888" max="5888" width="17.42578125" customWidth="1"/>
    <col min="5889" max="5889" width="25" customWidth="1"/>
    <col min="5890" max="5890" width="48.28515625" customWidth="1"/>
    <col min="5891" max="5892" width="19.5703125" customWidth="1"/>
    <col min="6144" max="6144" width="17.42578125" customWidth="1"/>
    <col min="6145" max="6145" width="25" customWidth="1"/>
    <col min="6146" max="6146" width="48.28515625" customWidth="1"/>
    <col min="6147" max="6148" width="19.5703125" customWidth="1"/>
    <col min="6400" max="6400" width="17.42578125" customWidth="1"/>
    <col min="6401" max="6401" width="25" customWidth="1"/>
    <col min="6402" max="6402" width="48.28515625" customWidth="1"/>
    <col min="6403" max="6404" width="19.5703125" customWidth="1"/>
    <col min="6656" max="6656" width="17.42578125" customWidth="1"/>
    <col min="6657" max="6657" width="25" customWidth="1"/>
    <col min="6658" max="6658" width="48.28515625" customWidth="1"/>
    <col min="6659" max="6660" width="19.5703125" customWidth="1"/>
    <col min="6912" max="6912" width="17.42578125" customWidth="1"/>
    <col min="6913" max="6913" width="25" customWidth="1"/>
    <col min="6914" max="6914" width="48.28515625" customWidth="1"/>
    <col min="6915" max="6916" width="19.5703125" customWidth="1"/>
    <col min="7168" max="7168" width="17.42578125" customWidth="1"/>
    <col min="7169" max="7169" width="25" customWidth="1"/>
    <col min="7170" max="7170" width="48.28515625" customWidth="1"/>
    <col min="7171" max="7172" width="19.5703125" customWidth="1"/>
    <col min="7424" max="7424" width="17.42578125" customWidth="1"/>
    <col min="7425" max="7425" width="25" customWidth="1"/>
    <col min="7426" max="7426" width="48.28515625" customWidth="1"/>
    <col min="7427" max="7428" width="19.5703125" customWidth="1"/>
    <col min="7680" max="7680" width="17.42578125" customWidth="1"/>
    <col min="7681" max="7681" width="25" customWidth="1"/>
    <col min="7682" max="7682" width="48.28515625" customWidth="1"/>
    <col min="7683" max="7684" width="19.5703125" customWidth="1"/>
    <col min="7936" max="7936" width="17.42578125" customWidth="1"/>
    <col min="7937" max="7937" width="25" customWidth="1"/>
    <col min="7938" max="7938" width="48.28515625" customWidth="1"/>
    <col min="7939" max="7940" width="19.5703125" customWidth="1"/>
    <col min="8192" max="8192" width="17.42578125" customWidth="1"/>
    <col min="8193" max="8193" width="25" customWidth="1"/>
    <col min="8194" max="8194" width="48.28515625" customWidth="1"/>
    <col min="8195" max="8196" width="19.5703125" customWidth="1"/>
    <col min="8448" max="8448" width="17.42578125" customWidth="1"/>
    <col min="8449" max="8449" width="25" customWidth="1"/>
    <col min="8450" max="8450" width="48.28515625" customWidth="1"/>
    <col min="8451" max="8452" width="19.5703125" customWidth="1"/>
    <col min="8704" max="8704" width="17.42578125" customWidth="1"/>
    <col min="8705" max="8705" width="25" customWidth="1"/>
    <col min="8706" max="8706" width="48.28515625" customWidth="1"/>
    <col min="8707" max="8708" width="19.5703125" customWidth="1"/>
    <col min="8960" max="8960" width="17.42578125" customWidth="1"/>
    <col min="8961" max="8961" width="25" customWidth="1"/>
    <col min="8962" max="8962" width="48.28515625" customWidth="1"/>
    <col min="8963" max="8964" width="19.5703125" customWidth="1"/>
    <col min="9216" max="9216" width="17.42578125" customWidth="1"/>
    <col min="9217" max="9217" width="25" customWidth="1"/>
    <col min="9218" max="9218" width="48.28515625" customWidth="1"/>
    <col min="9219" max="9220" width="19.5703125" customWidth="1"/>
    <col min="9472" max="9472" width="17.42578125" customWidth="1"/>
    <col min="9473" max="9473" width="25" customWidth="1"/>
    <col min="9474" max="9474" width="48.28515625" customWidth="1"/>
    <col min="9475" max="9476" width="19.5703125" customWidth="1"/>
    <col min="9728" max="9728" width="17.42578125" customWidth="1"/>
    <col min="9729" max="9729" width="25" customWidth="1"/>
    <col min="9730" max="9730" width="48.28515625" customWidth="1"/>
    <col min="9731" max="9732" width="19.5703125" customWidth="1"/>
    <col min="9984" max="9984" width="17.42578125" customWidth="1"/>
    <col min="9985" max="9985" width="25" customWidth="1"/>
    <col min="9986" max="9986" width="48.28515625" customWidth="1"/>
    <col min="9987" max="9988" width="19.5703125" customWidth="1"/>
    <col min="10240" max="10240" width="17.42578125" customWidth="1"/>
    <col min="10241" max="10241" width="25" customWidth="1"/>
    <col min="10242" max="10242" width="48.28515625" customWidth="1"/>
    <col min="10243" max="10244" width="19.5703125" customWidth="1"/>
    <col min="10496" max="10496" width="17.42578125" customWidth="1"/>
    <col min="10497" max="10497" width="25" customWidth="1"/>
    <col min="10498" max="10498" width="48.28515625" customWidth="1"/>
    <col min="10499" max="10500" width="19.5703125" customWidth="1"/>
    <col min="10752" max="10752" width="17.42578125" customWidth="1"/>
    <col min="10753" max="10753" width="25" customWidth="1"/>
    <col min="10754" max="10754" width="48.28515625" customWidth="1"/>
    <col min="10755" max="10756" width="19.5703125" customWidth="1"/>
    <col min="11008" max="11008" width="17.42578125" customWidth="1"/>
    <col min="11009" max="11009" width="25" customWidth="1"/>
    <col min="11010" max="11010" width="48.28515625" customWidth="1"/>
    <col min="11011" max="11012" width="19.5703125" customWidth="1"/>
    <col min="11264" max="11264" width="17.42578125" customWidth="1"/>
    <col min="11265" max="11265" width="25" customWidth="1"/>
    <col min="11266" max="11266" width="48.28515625" customWidth="1"/>
    <col min="11267" max="11268" width="19.5703125" customWidth="1"/>
    <col min="11520" max="11520" width="17.42578125" customWidth="1"/>
    <col min="11521" max="11521" width="25" customWidth="1"/>
    <col min="11522" max="11522" width="48.28515625" customWidth="1"/>
    <col min="11523" max="11524" width="19.5703125" customWidth="1"/>
    <col min="11776" max="11776" width="17.42578125" customWidth="1"/>
    <col min="11777" max="11777" width="25" customWidth="1"/>
    <col min="11778" max="11778" width="48.28515625" customWidth="1"/>
    <col min="11779" max="11780" width="19.5703125" customWidth="1"/>
    <col min="12032" max="12032" width="17.42578125" customWidth="1"/>
    <col min="12033" max="12033" width="25" customWidth="1"/>
    <col min="12034" max="12034" width="48.28515625" customWidth="1"/>
    <col min="12035" max="12036" width="19.5703125" customWidth="1"/>
    <col min="12288" max="12288" width="17.42578125" customWidth="1"/>
    <col min="12289" max="12289" width="25" customWidth="1"/>
    <col min="12290" max="12290" width="48.28515625" customWidth="1"/>
    <col min="12291" max="12292" width="19.5703125" customWidth="1"/>
    <col min="12544" max="12544" width="17.42578125" customWidth="1"/>
    <col min="12545" max="12545" width="25" customWidth="1"/>
    <col min="12546" max="12546" width="48.28515625" customWidth="1"/>
    <col min="12547" max="12548" width="19.5703125" customWidth="1"/>
    <col min="12800" max="12800" width="17.42578125" customWidth="1"/>
    <col min="12801" max="12801" width="25" customWidth="1"/>
    <col min="12802" max="12802" width="48.28515625" customWidth="1"/>
    <col min="12803" max="12804" width="19.5703125" customWidth="1"/>
    <col min="13056" max="13056" width="17.42578125" customWidth="1"/>
    <col min="13057" max="13057" width="25" customWidth="1"/>
    <col min="13058" max="13058" width="48.28515625" customWidth="1"/>
    <col min="13059" max="13060" width="19.5703125" customWidth="1"/>
    <col min="13312" max="13312" width="17.42578125" customWidth="1"/>
    <col min="13313" max="13313" width="25" customWidth="1"/>
    <col min="13314" max="13314" width="48.28515625" customWidth="1"/>
    <col min="13315" max="13316" width="19.5703125" customWidth="1"/>
    <col min="13568" max="13568" width="17.42578125" customWidth="1"/>
    <col min="13569" max="13569" width="25" customWidth="1"/>
    <col min="13570" max="13570" width="48.28515625" customWidth="1"/>
    <col min="13571" max="13572" width="19.5703125" customWidth="1"/>
    <col min="13824" max="13824" width="17.42578125" customWidth="1"/>
    <col min="13825" max="13825" width="25" customWidth="1"/>
    <col min="13826" max="13826" width="48.28515625" customWidth="1"/>
    <col min="13827" max="13828" width="19.5703125" customWidth="1"/>
    <col min="14080" max="14080" width="17.42578125" customWidth="1"/>
    <col min="14081" max="14081" width="25" customWidth="1"/>
    <col min="14082" max="14082" width="48.28515625" customWidth="1"/>
    <col min="14083" max="14084" width="19.5703125" customWidth="1"/>
    <col min="14336" max="14336" width="17.42578125" customWidth="1"/>
    <col min="14337" max="14337" width="25" customWidth="1"/>
    <col min="14338" max="14338" width="48.28515625" customWidth="1"/>
    <col min="14339" max="14340" width="19.5703125" customWidth="1"/>
    <col min="14592" max="14592" width="17.42578125" customWidth="1"/>
    <col min="14593" max="14593" width="25" customWidth="1"/>
    <col min="14594" max="14594" width="48.28515625" customWidth="1"/>
    <col min="14595" max="14596" width="19.5703125" customWidth="1"/>
    <col min="14848" max="14848" width="17.42578125" customWidth="1"/>
    <col min="14849" max="14849" width="25" customWidth="1"/>
    <col min="14850" max="14850" width="48.28515625" customWidth="1"/>
    <col min="14851" max="14852" width="19.5703125" customWidth="1"/>
    <col min="15104" max="15104" width="17.42578125" customWidth="1"/>
    <col min="15105" max="15105" width="25" customWidth="1"/>
    <col min="15106" max="15106" width="48.28515625" customWidth="1"/>
    <col min="15107" max="15108" width="19.5703125" customWidth="1"/>
    <col min="15360" max="15360" width="17.42578125" customWidth="1"/>
    <col min="15361" max="15361" width="25" customWidth="1"/>
    <col min="15362" max="15362" width="48.28515625" customWidth="1"/>
    <col min="15363" max="15364" width="19.5703125" customWidth="1"/>
    <col min="15616" max="15616" width="17.42578125" customWidth="1"/>
    <col min="15617" max="15617" width="25" customWidth="1"/>
    <col min="15618" max="15618" width="48.28515625" customWidth="1"/>
    <col min="15619" max="15620" width="19.5703125" customWidth="1"/>
    <col min="15872" max="15872" width="17.42578125" customWidth="1"/>
    <col min="15873" max="15873" width="25" customWidth="1"/>
    <col min="15874" max="15874" width="48.28515625" customWidth="1"/>
    <col min="15875" max="15876" width="19.5703125" customWidth="1"/>
    <col min="16128" max="16128" width="17.42578125" customWidth="1"/>
    <col min="16129" max="16129" width="25" customWidth="1"/>
    <col min="16130" max="16130" width="48.28515625" customWidth="1"/>
    <col min="16131" max="16132" width="19.5703125" customWidth="1"/>
  </cols>
  <sheetData>
    <row r="1" spans="1:6" s="2" customFormat="1" ht="80.25" customHeight="1">
      <c r="B1" s="4"/>
      <c r="C1" s="138" t="s">
        <v>298</v>
      </c>
      <c r="D1" s="138"/>
    </row>
    <row r="2" spans="1:6" s="30" customFormat="1" ht="47.25" customHeight="1">
      <c r="A2" s="133" t="s">
        <v>288</v>
      </c>
      <c r="B2" s="134"/>
      <c r="C2" s="134"/>
      <c r="D2" s="134"/>
    </row>
    <row r="3" spans="1:6" s="2" customFormat="1" ht="15.75">
      <c r="A3" s="5"/>
      <c r="B3" s="6"/>
      <c r="C3" s="7"/>
      <c r="D3" s="70" t="s">
        <v>140</v>
      </c>
    </row>
    <row r="4" spans="1:6" s="30" customFormat="1" ht="25.5">
      <c r="A4" s="44" t="s">
        <v>1</v>
      </c>
      <c r="B4" s="44" t="s">
        <v>2</v>
      </c>
      <c r="C4" s="44" t="s">
        <v>0</v>
      </c>
      <c r="D4" s="71" t="s">
        <v>289</v>
      </c>
      <c r="E4" s="45" t="s">
        <v>192</v>
      </c>
      <c r="F4" s="2"/>
    </row>
    <row r="5" spans="1:6" s="8" customFormat="1" ht="15.75">
      <c r="A5" s="46">
        <v>1</v>
      </c>
      <c r="B5" s="46">
        <v>2</v>
      </c>
      <c r="C5" s="46">
        <v>3</v>
      </c>
      <c r="D5" s="46">
        <v>4</v>
      </c>
      <c r="E5" s="48"/>
      <c r="F5" s="2"/>
    </row>
    <row r="6" spans="1:6" s="30" customFormat="1" ht="18.75">
      <c r="A6" s="58" t="s">
        <v>195</v>
      </c>
      <c r="B6" s="44" t="s">
        <v>4</v>
      </c>
      <c r="C6" s="49" t="s">
        <v>5</v>
      </c>
      <c r="D6" s="129">
        <f>D7+D16+D15</f>
        <v>286.10237000000001</v>
      </c>
      <c r="E6" s="44">
        <f>E7+E16</f>
        <v>425.9</v>
      </c>
      <c r="F6" s="2"/>
    </row>
    <row r="7" spans="1:6" s="30" customFormat="1" ht="18.75">
      <c r="A7" s="48"/>
      <c r="B7" s="44"/>
      <c r="C7" s="47" t="s">
        <v>6</v>
      </c>
      <c r="D7" s="129">
        <f>D8+D9+D10+D12</f>
        <v>238.74236999999999</v>
      </c>
      <c r="E7" s="44">
        <f>E8+E11+E13+E14+E9</f>
        <v>389.9</v>
      </c>
      <c r="F7" s="2"/>
    </row>
    <row r="8" spans="1:6" s="30" customFormat="1" ht="18.75">
      <c r="A8" s="46">
        <v>182</v>
      </c>
      <c r="B8" s="50" t="s">
        <v>7</v>
      </c>
      <c r="C8" s="47" t="s">
        <v>8</v>
      </c>
      <c r="D8" s="130">
        <v>95.709599999999995</v>
      </c>
      <c r="E8" s="48">
        <v>125</v>
      </c>
      <c r="F8" s="2"/>
    </row>
    <row r="9" spans="1:6" s="30" customFormat="1" ht="25.5" hidden="1">
      <c r="A9" s="46">
        <v>100</v>
      </c>
      <c r="B9" s="50" t="s">
        <v>147</v>
      </c>
      <c r="C9" s="47" t="s">
        <v>9</v>
      </c>
      <c r="D9" s="130"/>
      <c r="E9" s="48">
        <v>227.9</v>
      </c>
      <c r="F9" s="2"/>
    </row>
    <row r="10" spans="1:6" s="31" customFormat="1" ht="18.75">
      <c r="A10" s="44">
        <v>182</v>
      </c>
      <c r="B10" s="44" t="s">
        <v>10</v>
      </c>
      <c r="C10" s="49" t="s">
        <v>11</v>
      </c>
      <c r="D10" s="129">
        <f>D11</f>
        <v>5.7827299999999999</v>
      </c>
      <c r="E10" s="44">
        <f>E11</f>
        <v>4</v>
      </c>
      <c r="F10" s="51"/>
    </row>
    <row r="11" spans="1:6" s="30" customFormat="1" ht="18.75">
      <c r="A11" s="44">
        <v>182</v>
      </c>
      <c r="B11" s="46" t="s">
        <v>12</v>
      </c>
      <c r="C11" s="47" t="s">
        <v>13</v>
      </c>
      <c r="D11" s="130">
        <v>5.7827299999999999</v>
      </c>
      <c r="E11" s="48">
        <v>4</v>
      </c>
      <c r="F11" s="2"/>
    </row>
    <row r="12" spans="1:6" s="31" customFormat="1" ht="18.75">
      <c r="A12" s="44">
        <v>182</v>
      </c>
      <c r="B12" s="44" t="s">
        <v>14</v>
      </c>
      <c r="C12" s="49" t="s">
        <v>15</v>
      </c>
      <c r="D12" s="129">
        <f>D13+D14</f>
        <v>137.25004000000001</v>
      </c>
      <c r="E12" s="44">
        <f>E13+E14</f>
        <v>33</v>
      </c>
      <c r="F12" s="51"/>
    </row>
    <row r="13" spans="1:6" s="31" customFormat="1" ht="18.75">
      <c r="A13" s="44">
        <v>182</v>
      </c>
      <c r="B13" s="46" t="s">
        <v>141</v>
      </c>
      <c r="C13" s="47" t="s">
        <v>193</v>
      </c>
      <c r="D13" s="129">
        <v>80.906729999999996</v>
      </c>
      <c r="E13" s="52">
        <v>8</v>
      </c>
      <c r="F13" s="51"/>
    </row>
    <row r="14" spans="1:6" s="30" customFormat="1" ht="18.75">
      <c r="A14" s="44">
        <v>182</v>
      </c>
      <c r="B14" s="46" t="s">
        <v>142</v>
      </c>
      <c r="C14" s="47" t="s">
        <v>194</v>
      </c>
      <c r="D14" s="130">
        <v>56.343310000000002</v>
      </c>
      <c r="E14" s="48">
        <v>25</v>
      </c>
      <c r="F14" s="2"/>
    </row>
    <row r="15" spans="1:6" s="31" customFormat="1" ht="18.75">
      <c r="A15" s="58" t="s">
        <v>195</v>
      </c>
      <c r="B15" s="44" t="s">
        <v>16</v>
      </c>
      <c r="C15" s="49" t="s">
        <v>17</v>
      </c>
      <c r="D15" s="129">
        <v>15.7</v>
      </c>
      <c r="E15" s="52"/>
      <c r="F15" s="51"/>
    </row>
    <row r="16" spans="1:6" s="30" customFormat="1" ht="18.75">
      <c r="A16" s="53"/>
      <c r="B16" s="46"/>
      <c r="C16" s="47" t="s">
        <v>18</v>
      </c>
      <c r="D16" s="129">
        <f>D17+D20+D22</f>
        <v>31.66</v>
      </c>
      <c r="E16" s="44">
        <f>E17+E20+E22</f>
        <v>36</v>
      </c>
      <c r="F16" s="2"/>
    </row>
    <row r="17" spans="1:6" s="31" customFormat="1" ht="25.5" hidden="1">
      <c r="A17" s="58" t="s">
        <v>198</v>
      </c>
      <c r="B17" s="44" t="s">
        <v>19</v>
      </c>
      <c r="C17" s="49" t="s">
        <v>20</v>
      </c>
      <c r="D17" s="129">
        <v>0</v>
      </c>
      <c r="E17" s="52">
        <v>18.5</v>
      </c>
      <c r="F17" s="51"/>
    </row>
    <row r="18" spans="1:6" s="31" customFormat="1" ht="63.75" hidden="1">
      <c r="A18" s="58" t="s">
        <v>198</v>
      </c>
      <c r="B18" s="59" t="s">
        <v>196</v>
      </c>
      <c r="C18" s="60" t="s">
        <v>197</v>
      </c>
      <c r="D18" s="129">
        <v>0</v>
      </c>
      <c r="E18" s="52">
        <v>18.5</v>
      </c>
      <c r="F18" s="51"/>
    </row>
    <row r="19" spans="1:6" s="31" customFormat="1" ht="63.75" hidden="1">
      <c r="A19" s="58" t="s">
        <v>198</v>
      </c>
      <c r="B19" s="59" t="s">
        <v>199</v>
      </c>
      <c r="C19" s="60" t="s">
        <v>200</v>
      </c>
      <c r="D19" s="131">
        <v>0</v>
      </c>
      <c r="E19" s="52">
        <v>18.5</v>
      </c>
      <c r="F19" s="51"/>
    </row>
    <row r="20" spans="1:6" s="31" customFormat="1" ht="25.5">
      <c r="A20" s="117">
        <v>801</v>
      </c>
      <c r="B20" s="117" t="s">
        <v>21</v>
      </c>
      <c r="C20" s="118" t="s">
        <v>22</v>
      </c>
      <c r="D20" s="131">
        <v>1.66</v>
      </c>
      <c r="E20" s="52">
        <v>9.5</v>
      </c>
      <c r="F20" s="51"/>
    </row>
    <row r="21" spans="1:6" s="31" customFormat="1" ht="25.5">
      <c r="A21" s="58" t="s">
        <v>162</v>
      </c>
      <c r="B21" s="78" t="s">
        <v>201</v>
      </c>
      <c r="C21" s="119" t="s">
        <v>202</v>
      </c>
      <c r="D21" s="131">
        <v>1.66</v>
      </c>
      <c r="E21" s="52">
        <v>9.5</v>
      </c>
      <c r="F21" s="51"/>
    </row>
    <row r="22" spans="1:6" s="31" customFormat="1" ht="18.75">
      <c r="A22" s="58" t="s">
        <v>162</v>
      </c>
      <c r="B22" s="117" t="s">
        <v>143</v>
      </c>
      <c r="C22" s="120" t="s">
        <v>144</v>
      </c>
      <c r="D22" s="131">
        <v>30</v>
      </c>
      <c r="E22" s="52">
        <v>8</v>
      </c>
      <c r="F22" s="51"/>
    </row>
    <row r="23" spans="1:6" s="31" customFormat="1" ht="25.5">
      <c r="A23" s="58" t="s">
        <v>162</v>
      </c>
      <c r="B23" s="121" t="s">
        <v>203</v>
      </c>
      <c r="C23" s="122" t="s">
        <v>204</v>
      </c>
      <c r="D23" s="131">
        <v>30</v>
      </c>
      <c r="E23" s="52">
        <v>8</v>
      </c>
      <c r="F23" s="51"/>
    </row>
    <row r="24" spans="1:6" s="32" customFormat="1" ht="18.75">
      <c r="A24" s="58" t="s">
        <v>162</v>
      </c>
      <c r="B24" s="117" t="s">
        <v>23</v>
      </c>
      <c r="C24" s="120" t="s">
        <v>24</v>
      </c>
      <c r="D24" s="131">
        <f>D25</f>
        <v>8485.43174</v>
      </c>
      <c r="E24" s="54">
        <v>3209.6</v>
      </c>
      <c r="F24" s="55"/>
    </row>
    <row r="25" spans="1:6" s="33" customFormat="1" ht="25.5">
      <c r="A25" s="58" t="s">
        <v>162</v>
      </c>
      <c r="B25" s="117" t="s">
        <v>25</v>
      </c>
      <c r="C25" s="120" t="s">
        <v>26</v>
      </c>
      <c r="D25" s="131">
        <f>D26+D28+D29+D30</f>
        <v>8485.43174</v>
      </c>
      <c r="E25" s="44">
        <f>E26+E28+E29+E30</f>
        <v>3209.6</v>
      </c>
      <c r="F25" s="56"/>
    </row>
    <row r="26" spans="1:6" s="33" customFormat="1" ht="25.5">
      <c r="A26" s="58" t="s">
        <v>162</v>
      </c>
      <c r="B26" s="78" t="s">
        <v>25</v>
      </c>
      <c r="C26" s="123" t="s">
        <v>26</v>
      </c>
      <c r="D26" s="131">
        <f>D27</f>
        <v>5704.8</v>
      </c>
      <c r="E26" s="57">
        <f>E27</f>
        <v>3142.7</v>
      </c>
      <c r="F26" s="56"/>
    </row>
    <row r="27" spans="1:6" s="33" customFormat="1" ht="25.5">
      <c r="A27" s="58" t="s">
        <v>162</v>
      </c>
      <c r="B27" s="78" t="s">
        <v>148</v>
      </c>
      <c r="C27" s="123" t="s">
        <v>149</v>
      </c>
      <c r="D27" s="131">
        <v>5704.8</v>
      </c>
      <c r="E27" s="57">
        <v>3142.7</v>
      </c>
      <c r="F27" s="56"/>
    </row>
    <row r="28" spans="1:6" s="33" customFormat="1" ht="25.5">
      <c r="A28" s="58" t="s">
        <v>162</v>
      </c>
      <c r="B28" s="78" t="s">
        <v>150</v>
      </c>
      <c r="C28" s="123" t="s">
        <v>151</v>
      </c>
      <c r="D28" s="131">
        <v>1491.54</v>
      </c>
      <c r="E28" s="57"/>
      <c r="F28" s="56"/>
    </row>
    <row r="29" spans="1:6" s="33" customFormat="1" ht="25.5">
      <c r="A29" s="58" t="s">
        <v>162</v>
      </c>
      <c r="B29" s="78" t="s">
        <v>152</v>
      </c>
      <c r="C29" s="123" t="s">
        <v>153</v>
      </c>
      <c r="D29" s="131">
        <v>184.3</v>
      </c>
      <c r="E29" s="57">
        <v>66.900000000000006</v>
      </c>
      <c r="F29" s="56"/>
    </row>
    <row r="30" spans="1:6" s="33" customFormat="1" ht="18.75">
      <c r="A30" s="58" t="s">
        <v>162</v>
      </c>
      <c r="B30" s="78" t="s">
        <v>154</v>
      </c>
      <c r="C30" s="123" t="s">
        <v>155</v>
      </c>
      <c r="D30" s="131">
        <v>1104.7917399999999</v>
      </c>
      <c r="E30" s="57"/>
      <c r="F30" s="56"/>
    </row>
    <row r="31" spans="1:6" s="30" customFormat="1" ht="18.75">
      <c r="A31" s="58" t="s">
        <v>162</v>
      </c>
      <c r="B31" s="78" t="s">
        <v>145</v>
      </c>
      <c r="C31" s="123" t="s">
        <v>146</v>
      </c>
      <c r="D31" s="132"/>
      <c r="E31" s="48"/>
      <c r="F31" s="2"/>
    </row>
    <row r="32" spans="1:6" s="30" customFormat="1" ht="18.75">
      <c r="A32" s="117"/>
      <c r="B32" s="117"/>
      <c r="C32" s="120" t="s">
        <v>27</v>
      </c>
      <c r="D32" s="131">
        <f>D6+D25</f>
        <v>8771.5341100000005</v>
      </c>
      <c r="E32" s="44">
        <f>E6+E25</f>
        <v>3635.5</v>
      </c>
      <c r="F32" s="2"/>
    </row>
    <row r="33" spans="1:5" s="30" customFormat="1" ht="18.75" customHeight="1">
      <c r="A33" s="137"/>
      <c r="B33" s="137"/>
      <c r="C33" s="137"/>
      <c r="D33" s="137"/>
    </row>
    <row r="34" spans="1:5" s="29" customFormat="1" ht="39.75" customHeight="1">
      <c r="A34" s="136"/>
      <c r="B34" s="136"/>
      <c r="C34" s="136"/>
      <c r="D34" s="136"/>
      <c r="E34" s="43"/>
    </row>
    <row r="35" spans="1:5" s="29" customFormat="1" ht="33.6" customHeight="1">
      <c r="A35" s="135"/>
      <c r="B35" s="135"/>
      <c r="C35" s="135"/>
      <c r="D35" s="99"/>
    </row>
    <row r="36" spans="1:5" s="29" customFormat="1" ht="18">
      <c r="A36" s="35"/>
      <c r="B36" s="36"/>
      <c r="C36" s="36"/>
      <c r="D36" s="34"/>
    </row>
    <row r="37" spans="1:5" ht="12.75" customHeight="1">
      <c r="A37" s="11"/>
      <c r="B37" s="13"/>
      <c r="C37" s="12"/>
      <c r="D37" s="10"/>
    </row>
    <row r="38" spans="1:5" ht="12.75" customHeight="1">
      <c r="A38" s="11"/>
      <c r="B38" s="12"/>
      <c r="C38" s="12"/>
      <c r="D38" s="10"/>
    </row>
    <row r="39" spans="1:5" ht="12.75" customHeight="1">
      <c r="A39" s="11"/>
      <c r="B39" s="13"/>
      <c r="C39" s="12"/>
      <c r="D39" s="10"/>
    </row>
    <row r="40" spans="1:5">
      <c r="A40" s="11"/>
      <c r="B40" s="12"/>
      <c r="C40" s="12"/>
      <c r="D40" s="10"/>
    </row>
    <row r="41" spans="1:5" ht="26.25" customHeight="1">
      <c r="A41" s="11"/>
      <c r="B41" s="14"/>
      <c r="C41" s="14"/>
      <c r="D41" s="14"/>
    </row>
    <row r="42" spans="1:5">
      <c r="A42" s="11"/>
    </row>
  </sheetData>
  <mergeCells count="5">
    <mergeCell ref="A2:D2"/>
    <mergeCell ref="A35:C35"/>
    <mergeCell ref="A34:D34"/>
    <mergeCell ref="A33:D33"/>
    <mergeCell ref="C1:D1"/>
  </mergeCells>
  <pageMargins left="0.62992125984251968" right="0.19685039370078741" top="0.51181102362204722" bottom="0.43307086614173229" header="0.51181102362204722" footer="0.43307086614173229"/>
  <pageSetup paperSize="9" scale="6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5"/>
  <sheetViews>
    <sheetView topLeftCell="A10" zoomScale="90" zoomScaleNormal="90" zoomScaleSheetLayoutView="100" workbookViewId="0">
      <selection activeCell="C68" sqref="C68"/>
    </sheetView>
  </sheetViews>
  <sheetFormatPr defaultRowHeight="12.75"/>
  <cols>
    <col min="1" max="1" width="89" style="16" customWidth="1"/>
    <col min="2" max="2" width="13.5703125" style="3" customWidth="1"/>
    <col min="3" max="3" width="24.5703125" style="2" customWidth="1"/>
  </cols>
  <sheetData>
    <row r="1" spans="1:5" ht="50.25" customHeight="1">
      <c r="A1" s="138" t="s">
        <v>296</v>
      </c>
      <c r="B1" s="138"/>
      <c r="C1" s="138"/>
    </row>
    <row r="2" spans="1:5" ht="12" customHeight="1">
      <c r="C2" s="19"/>
    </row>
    <row r="3" spans="1:5" ht="64.5" customHeight="1">
      <c r="A3" s="139" t="s">
        <v>290</v>
      </c>
      <c r="B3" s="139"/>
      <c r="C3" s="139"/>
      <c r="D3" s="18"/>
      <c r="E3" s="1"/>
    </row>
    <row r="4" spans="1:5" s="17" customFormat="1" ht="15.75">
      <c r="A4" s="18"/>
      <c r="B4" s="27"/>
      <c r="C4" s="100" t="s">
        <v>140</v>
      </c>
      <c r="D4" s="18"/>
      <c r="E4" s="1"/>
    </row>
    <row r="5" spans="1:5" s="39" customFormat="1" ht="72" customHeight="1">
      <c r="A5" s="46" t="s">
        <v>58</v>
      </c>
      <c r="B5" s="46" t="s">
        <v>156</v>
      </c>
      <c r="C5" s="101" t="s">
        <v>287</v>
      </c>
    </row>
    <row r="6" spans="1:5" s="39" customFormat="1" ht="18">
      <c r="A6" s="46">
        <v>1</v>
      </c>
      <c r="B6" s="102">
        <v>2</v>
      </c>
      <c r="C6" s="46">
        <v>3</v>
      </c>
    </row>
    <row r="7" spans="1:5" s="29" customFormat="1" ht="18">
      <c r="A7" s="103" t="s">
        <v>57</v>
      </c>
      <c r="B7" s="98" t="s">
        <v>64</v>
      </c>
      <c r="C7" s="114">
        <f>'Приложение 8'!J7</f>
        <v>3386.27</v>
      </c>
    </row>
    <row r="8" spans="1:5" s="29" customFormat="1" ht="25.5">
      <c r="A8" s="103" t="s">
        <v>56</v>
      </c>
      <c r="B8" s="98" t="s">
        <v>128</v>
      </c>
      <c r="C8" s="114">
        <f>'Приложение 8'!J8</f>
        <v>825.15</v>
      </c>
    </row>
    <row r="9" spans="1:5" s="29" customFormat="1" ht="25.5">
      <c r="A9" s="103" t="s">
        <v>55</v>
      </c>
      <c r="B9" s="98" t="s">
        <v>65</v>
      </c>
      <c r="C9" s="114">
        <f>'Приложение 8'!J14</f>
        <v>146.24</v>
      </c>
    </row>
    <row r="10" spans="1:5" s="29" customFormat="1" ht="25.5">
      <c r="A10" s="103" t="s">
        <v>54</v>
      </c>
      <c r="B10" s="98" t="s">
        <v>66</v>
      </c>
      <c r="C10" s="114">
        <f>'Приложение 8'!J20</f>
        <v>2230.58</v>
      </c>
    </row>
    <row r="11" spans="1:5" s="29" customFormat="1" ht="18">
      <c r="A11" s="103" t="s">
        <v>258</v>
      </c>
      <c r="B11" s="98" t="s">
        <v>259</v>
      </c>
      <c r="C11" s="114">
        <f>'Приложение 8'!J33</f>
        <v>119</v>
      </c>
    </row>
    <row r="12" spans="1:5" s="29" customFormat="1" ht="18">
      <c r="A12" s="103" t="s">
        <v>278</v>
      </c>
      <c r="B12" s="98" t="s">
        <v>277</v>
      </c>
      <c r="C12" s="114">
        <f>'Приложение 8'!J36</f>
        <v>2095.5500000000002</v>
      </c>
    </row>
    <row r="13" spans="1:5" s="29" customFormat="1" ht="18">
      <c r="A13" s="103" t="s">
        <v>53</v>
      </c>
      <c r="B13" s="98" t="s">
        <v>67</v>
      </c>
      <c r="C13" s="115">
        <f>'Приложение 8'!J42</f>
        <v>184.3</v>
      </c>
    </row>
    <row r="14" spans="1:5" s="29" customFormat="1" ht="18">
      <c r="A14" s="103" t="s">
        <v>68</v>
      </c>
      <c r="B14" s="98" t="s">
        <v>69</v>
      </c>
      <c r="C14" s="115">
        <f>'Приложение 8'!J43</f>
        <v>184.3</v>
      </c>
    </row>
    <row r="15" spans="1:5" s="29" customFormat="1" ht="18" hidden="1">
      <c r="A15" s="103" t="s">
        <v>52</v>
      </c>
      <c r="B15" s="98" t="s">
        <v>70</v>
      </c>
      <c r="C15" s="48"/>
    </row>
    <row r="16" spans="1:5" s="29" customFormat="1" ht="18" hidden="1">
      <c r="A16" s="103" t="s">
        <v>51</v>
      </c>
      <c r="B16" s="98" t="s">
        <v>71</v>
      </c>
      <c r="C16" s="48"/>
    </row>
    <row r="17" spans="1:3" s="29" customFormat="1" ht="18" hidden="1">
      <c r="A17" s="103" t="s">
        <v>129</v>
      </c>
      <c r="B17" s="98" t="s">
        <v>130</v>
      </c>
      <c r="C17" s="48"/>
    </row>
    <row r="18" spans="1:3" s="29" customFormat="1" ht="25.5" hidden="1">
      <c r="A18" s="103" t="s">
        <v>131</v>
      </c>
      <c r="B18" s="98" t="s">
        <v>72</v>
      </c>
      <c r="C18" s="48"/>
    </row>
    <row r="19" spans="1:3" s="29" customFormat="1" ht="18" hidden="1">
      <c r="A19" s="103" t="s">
        <v>50</v>
      </c>
      <c r="B19" s="98" t="s">
        <v>73</v>
      </c>
      <c r="C19" s="48"/>
    </row>
    <row r="20" spans="1:3" s="29" customFormat="1" ht="18" hidden="1">
      <c r="A20" s="103" t="s">
        <v>49</v>
      </c>
      <c r="B20" s="98" t="s">
        <v>74</v>
      </c>
      <c r="C20" s="50" t="e">
        <f>C21</f>
        <v>#REF!</v>
      </c>
    </row>
    <row r="21" spans="1:3" s="29" customFormat="1" ht="18" hidden="1">
      <c r="A21" s="103" t="s">
        <v>48</v>
      </c>
      <c r="B21" s="98" t="s">
        <v>75</v>
      </c>
      <c r="C21" s="50" t="e">
        <f>#REF!</f>
        <v>#REF!</v>
      </c>
    </row>
    <row r="22" spans="1:3" s="29" customFormat="1" ht="18" hidden="1">
      <c r="A22" s="103" t="s">
        <v>76</v>
      </c>
      <c r="B22" s="98" t="s">
        <v>77</v>
      </c>
      <c r="C22" s="48"/>
    </row>
    <row r="23" spans="1:3" s="29" customFormat="1" ht="18" hidden="1">
      <c r="A23" s="103" t="s">
        <v>78</v>
      </c>
      <c r="B23" s="98" t="s">
        <v>79</v>
      </c>
      <c r="C23" s="48"/>
    </row>
    <row r="24" spans="1:3" s="29" customFormat="1" ht="18" hidden="1">
      <c r="A24" s="103" t="s">
        <v>80</v>
      </c>
      <c r="B24" s="98" t="s">
        <v>81</v>
      </c>
      <c r="C24" s="48"/>
    </row>
    <row r="25" spans="1:3" s="29" customFormat="1" ht="18" hidden="1">
      <c r="A25" s="103" t="s">
        <v>47</v>
      </c>
      <c r="B25" s="98" t="s">
        <v>82</v>
      </c>
      <c r="C25" s="48"/>
    </row>
    <row r="26" spans="1:3" s="29" customFormat="1" ht="18">
      <c r="A26" s="103" t="s">
        <v>46</v>
      </c>
      <c r="B26" s="98" t="s">
        <v>83</v>
      </c>
      <c r="C26" s="114">
        <f>'Приложение 8'!J48</f>
        <v>9.7899999999999991</v>
      </c>
    </row>
    <row r="27" spans="1:3" s="29" customFormat="1" ht="18" hidden="1">
      <c r="A27" s="103" t="s">
        <v>45</v>
      </c>
      <c r="B27" s="98" t="s">
        <v>84</v>
      </c>
      <c r="C27" s="48"/>
    </row>
    <row r="28" spans="1:3" s="29" customFormat="1" ht="18" hidden="1">
      <c r="A28" s="103" t="s">
        <v>44</v>
      </c>
      <c r="B28" s="98" t="s">
        <v>85</v>
      </c>
      <c r="C28" s="50">
        <v>0</v>
      </c>
    </row>
    <row r="29" spans="1:3" s="29" customFormat="1" ht="18">
      <c r="A29" s="103" t="s">
        <v>43</v>
      </c>
      <c r="B29" s="98" t="s">
        <v>86</v>
      </c>
      <c r="C29" s="114">
        <f>'Приложение 8'!J48</f>
        <v>9.7899999999999991</v>
      </c>
    </row>
    <row r="30" spans="1:3" s="29" customFormat="1" ht="18" hidden="1">
      <c r="A30" s="103" t="s">
        <v>42</v>
      </c>
      <c r="B30" s="98" t="s">
        <v>87</v>
      </c>
      <c r="C30" s="48"/>
    </row>
    <row r="31" spans="1:3" s="29" customFormat="1" ht="18" hidden="1">
      <c r="A31" s="103" t="s">
        <v>88</v>
      </c>
      <c r="B31" s="98" t="s">
        <v>89</v>
      </c>
      <c r="C31" s="48"/>
    </row>
    <row r="32" spans="1:3" s="29" customFormat="1" ht="18" hidden="1">
      <c r="A32" s="103" t="s">
        <v>90</v>
      </c>
      <c r="B32" s="98" t="s">
        <v>91</v>
      </c>
      <c r="C32" s="48"/>
    </row>
    <row r="33" spans="1:3" s="29" customFormat="1" ht="18">
      <c r="A33" s="103" t="s">
        <v>41</v>
      </c>
      <c r="B33" s="98" t="s">
        <v>92</v>
      </c>
      <c r="C33" s="115">
        <f>'Приложение 8'!J51</f>
        <v>209.03</v>
      </c>
    </row>
    <row r="34" spans="1:3" s="29" customFormat="1" ht="18" hidden="1">
      <c r="A34" s="103" t="s">
        <v>40</v>
      </c>
      <c r="B34" s="98" t="s">
        <v>93</v>
      </c>
      <c r="C34" s="48"/>
    </row>
    <row r="35" spans="1:3" s="29" customFormat="1" ht="18" hidden="1">
      <c r="A35" s="103" t="s">
        <v>39</v>
      </c>
      <c r="B35" s="98" t="s">
        <v>94</v>
      </c>
      <c r="C35" s="48"/>
    </row>
    <row r="36" spans="1:3" s="29" customFormat="1" ht="18" hidden="1">
      <c r="A36" s="103" t="s">
        <v>38</v>
      </c>
      <c r="B36" s="98" t="s">
        <v>95</v>
      </c>
      <c r="C36" s="48"/>
    </row>
    <row r="37" spans="1:3" s="29" customFormat="1" ht="18">
      <c r="A37" s="103" t="s">
        <v>37</v>
      </c>
      <c r="B37" s="98" t="s">
        <v>96</v>
      </c>
      <c r="C37" s="115">
        <f>'Приложение 8'!J53</f>
        <v>209.03</v>
      </c>
    </row>
    <row r="38" spans="1:3" s="29" customFormat="1" ht="18" hidden="1">
      <c r="A38" s="103" t="s">
        <v>36</v>
      </c>
      <c r="B38" s="98" t="s">
        <v>97</v>
      </c>
      <c r="C38" s="48"/>
    </row>
    <row r="39" spans="1:3" s="29" customFormat="1" ht="18">
      <c r="A39" s="103" t="s">
        <v>132</v>
      </c>
      <c r="B39" s="98" t="s">
        <v>98</v>
      </c>
      <c r="C39" s="115">
        <f>'Приложение 8'!J60</f>
        <v>2375.46</v>
      </c>
    </row>
    <row r="40" spans="1:3" s="29" customFormat="1" ht="18">
      <c r="A40" s="103" t="s">
        <v>35</v>
      </c>
      <c r="B40" s="98" t="s">
        <v>99</v>
      </c>
      <c r="C40" s="115">
        <f>'Приложение 8'!J61</f>
        <v>2375.46</v>
      </c>
    </row>
    <row r="41" spans="1:3" s="29" customFormat="1" ht="18" hidden="1">
      <c r="A41" s="103" t="s">
        <v>133</v>
      </c>
      <c r="B41" s="98" t="s">
        <v>100</v>
      </c>
      <c r="C41" s="48"/>
    </row>
    <row r="42" spans="1:3" s="29" customFormat="1" ht="18" hidden="1">
      <c r="A42" s="103" t="s">
        <v>33</v>
      </c>
      <c r="B42" s="98" t="s">
        <v>101</v>
      </c>
      <c r="C42" s="48"/>
    </row>
    <row r="43" spans="1:3" s="29" customFormat="1" ht="18" hidden="1">
      <c r="A43" s="103" t="s">
        <v>134</v>
      </c>
      <c r="B43" s="98" t="s">
        <v>102</v>
      </c>
      <c r="C43" s="48"/>
    </row>
    <row r="44" spans="1:3" s="29" customFormat="1" ht="18" hidden="1">
      <c r="A44" s="103" t="s">
        <v>32</v>
      </c>
      <c r="B44" s="98" t="s">
        <v>103</v>
      </c>
      <c r="C44" s="48"/>
    </row>
    <row r="45" spans="1:3" s="29" customFormat="1" ht="18" hidden="1">
      <c r="A45" s="103" t="s">
        <v>31</v>
      </c>
      <c r="B45" s="98" t="s">
        <v>104</v>
      </c>
      <c r="C45" s="48"/>
    </row>
    <row r="46" spans="1:3" s="29" customFormat="1" ht="18" hidden="1">
      <c r="A46" s="103" t="s">
        <v>30</v>
      </c>
      <c r="B46" s="98" t="s">
        <v>105</v>
      </c>
      <c r="C46" s="48"/>
    </row>
    <row r="47" spans="1:3" s="29" customFormat="1" ht="18" hidden="1">
      <c r="A47" s="103" t="s">
        <v>29</v>
      </c>
      <c r="B47" s="98" t="s">
        <v>106</v>
      </c>
      <c r="C47" s="48"/>
    </row>
    <row r="48" spans="1:3" s="29" customFormat="1" ht="18">
      <c r="A48" s="103" t="s">
        <v>107</v>
      </c>
      <c r="B48" s="98" t="s">
        <v>108</v>
      </c>
      <c r="C48" s="115">
        <f>'Приложение 8'!J68</f>
        <v>1555.58</v>
      </c>
    </row>
    <row r="49" spans="1:3" s="29" customFormat="1" ht="18">
      <c r="A49" s="103" t="s">
        <v>109</v>
      </c>
      <c r="B49" s="98" t="s">
        <v>111</v>
      </c>
      <c r="C49" s="114">
        <f>'Приложение 8'!J69</f>
        <v>0</v>
      </c>
    </row>
    <row r="50" spans="1:3" s="29" customFormat="1" ht="18" hidden="1">
      <c r="A50" s="103" t="s">
        <v>110</v>
      </c>
      <c r="B50" s="98" t="s">
        <v>111</v>
      </c>
      <c r="C50" s="48"/>
    </row>
    <row r="51" spans="1:3" s="29" customFormat="1" ht="18" hidden="1">
      <c r="A51" s="103" t="s">
        <v>112</v>
      </c>
      <c r="B51" s="98" t="s">
        <v>113</v>
      </c>
      <c r="C51" s="48"/>
    </row>
    <row r="52" spans="1:3" s="29" customFormat="1" ht="18">
      <c r="A52" s="103" t="s">
        <v>114</v>
      </c>
      <c r="B52" s="98" t="s">
        <v>115</v>
      </c>
      <c r="C52" s="115">
        <f>'Приложение 8'!J72</f>
        <v>1555.58</v>
      </c>
    </row>
    <row r="53" spans="1:3" s="29" customFormat="1" ht="18">
      <c r="A53" s="68" t="s">
        <v>188</v>
      </c>
      <c r="B53" s="66" t="s">
        <v>205</v>
      </c>
      <c r="C53" s="104">
        <f>'Приложение 8'!J79</f>
        <v>0</v>
      </c>
    </row>
    <row r="54" spans="1:3" s="29" customFormat="1" ht="18" hidden="1">
      <c r="A54" s="103" t="s">
        <v>116</v>
      </c>
      <c r="B54" s="98" t="s">
        <v>117</v>
      </c>
      <c r="C54" s="48"/>
    </row>
    <row r="55" spans="1:3" s="29" customFormat="1" ht="18" hidden="1">
      <c r="A55" s="103" t="s">
        <v>135</v>
      </c>
      <c r="B55" s="98" t="s">
        <v>136</v>
      </c>
      <c r="C55" s="48"/>
    </row>
    <row r="56" spans="1:3" s="29" customFormat="1" ht="18" hidden="1">
      <c r="A56" s="103" t="s">
        <v>34</v>
      </c>
      <c r="B56" s="98" t="s">
        <v>118</v>
      </c>
      <c r="C56" s="48"/>
    </row>
    <row r="57" spans="1:3" s="29" customFormat="1" ht="18" hidden="1">
      <c r="A57" s="103" t="s">
        <v>119</v>
      </c>
      <c r="B57" s="98" t="s">
        <v>120</v>
      </c>
      <c r="C57" s="48"/>
    </row>
    <row r="58" spans="1:3" s="29" customFormat="1" ht="18" hidden="1">
      <c r="A58" s="103" t="s">
        <v>137</v>
      </c>
      <c r="B58" s="98" t="s">
        <v>121</v>
      </c>
      <c r="C58" s="48"/>
    </row>
    <row r="59" spans="1:3" s="29" customFormat="1" ht="25.5" hidden="1">
      <c r="A59" s="103" t="s">
        <v>138</v>
      </c>
      <c r="B59" s="98" t="s">
        <v>122</v>
      </c>
      <c r="C59" s="48"/>
    </row>
    <row r="60" spans="1:3" s="29" customFormat="1" ht="25.5" hidden="1">
      <c r="A60" s="103" t="s">
        <v>123</v>
      </c>
      <c r="B60" s="98" t="s">
        <v>124</v>
      </c>
      <c r="C60" s="48"/>
    </row>
    <row r="61" spans="1:3" s="29" customFormat="1" ht="18" hidden="1">
      <c r="A61" s="103" t="s">
        <v>125</v>
      </c>
      <c r="B61" s="98" t="s">
        <v>126</v>
      </c>
      <c r="C61" s="48"/>
    </row>
    <row r="62" spans="1:3" s="29" customFormat="1" ht="18" hidden="1">
      <c r="A62" s="103" t="s">
        <v>139</v>
      </c>
      <c r="B62" s="98" t="s">
        <v>127</v>
      </c>
      <c r="C62" s="48"/>
    </row>
    <row r="63" spans="1:3" s="29" customFormat="1" ht="18">
      <c r="A63" s="105" t="s">
        <v>28</v>
      </c>
      <c r="B63" s="106"/>
      <c r="C63" s="126">
        <v>9751.2800000000007</v>
      </c>
    </row>
    <row r="64" spans="1:3" s="29" customFormat="1" ht="18.75">
      <c r="A64" s="37"/>
      <c r="B64" s="38"/>
      <c r="C64" s="30"/>
    </row>
    <row r="65" spans="1:3" s="29" customFormat="1" ht="18.75">
      <c r="A65" s="37"/>
      <c r="B65" s="38"/>
      <c r="C65" s="30"/>
    </row>
    <row r="66" spans="1:3" s="29" customFormat="1" ht="18.75">
      <c r="A66" s="37"/>
      <c r="B66" s="38"/>
      <c r="C66" s="30"/>
    </row>
    <row r="67" spans="1:3" s="29" customFormat="1" ht="18.75">
      <c r="A67" s="37"/>
      <c r="B67" s="38"/>
      <c r="C67" s="30"/>
    </row>
    <row r="68" spans="1:3" s="29" customFormat="1" ht="18.75">
      <c r="A68" s="37"/>
      <c r="B68" s="38"/>
      <c r="C68" s="30"/>
    </row>
    <row r="69" spans="1:3" s="29" customFormat="1" ht="18.75">
      <c r="A69" s="37"/>
      <c r="B69" s="38"/>
      <c r="C69" s="30"/>
    </row>
    <row r="70" spans="1:3" s="29" customFormat="1" ht="18.75">
      <c r="A70" s="37"/>
      <c r="B70" s="38"/>
      <c r="C70" s="30"/>
    </row>
    <row r="71" spans="1:3" s="29" customFormat="1" ht="18.75">
      <c r="A71" s="37"/>
      <c r="B71" s="38"/>
      <c r="C71" s="30"/>
    </row>
    <row r="72" spans="1:3" s="29" customFormat="1" ht="18.75">
      <c r="A72" s="37"/>
      <c r="B72" s="38"/>
      <c r="C72" s="30"/>
    </row>
    <row r="73" spans="1:3" s="29" customFormat="1" ht="18.75">
      <c r="A73" s="37"/>
      <c r="B73" s="38"/>
      <c r="C73" s="30"/>
    </row>
    <row r="74" spans="1:3" s="29" customFormat="1" ht="18.75">
      <c r="A74" s="37"/>
      <c r="B74" s="38"/>
      <c r="C74" s="30"/>
    </row>
    <row r="75" spans="1:3" s="29" customFormat="1" ht="18.75">
      <c r="A75" s="37"/>
      <c r="B75" s="38"/>
      <c r="C75" s="30"/>
    </row>
    <row r="76" spans="1:3" s="29" customFormat="1" ht="18.75">
      <c r="A76" s="37"/>
      <c r="B76" s="38"/>
      <c r="C76" s="30"/>
    </row>
    <row r="77" spans="1:3" s="29" customFormat="1" ht="18.75">
      <c r="A77" s="37"/>
      <c r="B77" s="38"/>
      <c r="C77" s="30"/>
    </row>
    <row r="78" spans="1:3" s="29" customFormat="1" ht="18.75">
      <c r="A78" s="37"/>
      <c r="B78" s="38"/>
      <c r="C78" s="30"/>
    </row>
    <row r="79" spans="1:3" s="29" customFormat="1" ht="18.75">
      <c r="A79" s="37"/>
      <c r="B79" s="38"/>
      <c r="C79" s="30"/>
    </row>
    <row r="80" spans="1:3" s="29" customFormat="1" ht="18.75">
      <c r="A80" s="37"/>
      <c r="B80" s="38"/>
      <c r="C80" s="30"/>
    </row>
    <row r="81" spans="1:3" s="29" customFormat="1" ht="18.75">
      <c r="A81" s="37"/>
      <c r="B81" s="38"/>
      <c r="C81" s="30"/>
    </row>
    <row r="82" spans="1:3" s="29" customFormat="1" ht="18.75">
      <c r="A82" s="37"/>
      <c r="B82" s="38"/>
      <c r="C82" s="30"/>
    </row>
    <row r="83" spans="1:3" s="29" customFormat="1" ht="18.75">
      <c r="A83" s="37"/>
      <c r="B83" s="38"/>
      <c r="C83" s="30"/>
    </row>
    <row r="84" spans="1:3" s="29" customFormat="1" ht="18.75">
      <c r="A84" s="37"/>
      <c r="B84" s="38"/>
      <c r="C84" s="30"/>
    </row>
    <row r="85" spans="1:3" s="29" customFormat="1" ht="18.75">
      <c r="A85" s="37"/>
      <c r="B85" s="38"/>
      <c r="C85" s="30"/>
    </row>
    <row r="86" spans="1:3" s="29" customFormat="1" ht="18.75">
      <c r="A86" s="37"/>
      <c r="B86" s="38"/>
      <c r="C86" s="30"/>
    </row>
    <row r="87" spans="1:3" s="29" customFormat="1" ht="18.75">
      <c r="A87" s="37"/>
      <c r="B87" s="38"/>
      <c r="C87" s="30"/>
    </row>
    <row r="88" spans="1:3" s="29" customFormat="1" ht="18.75">
      <c r="A88" s="37"/>
      <c r="B88" s="38"/>
      <c r="C88" s="30"/>
    </row>
    <row r="89" spans="1:3" s="29" customFormat="1" ht="18.75">
      <c r="A89" s="37"/>
      <c r="B89" s="38"/>
      <c r="C89" s="30"/>
    </row>
    <row r="90" spans="1:3" s="29" customFormat="1" ht="18.75">
      <c r="A90" s="37"/>
      <c r="B90" s="38"/>
      <c r="C90" s="30"/>
    </row>
    <row r="91" spans="1:3" s="29" customFormat="1" ht="18.75">
      <c r="A91" s="37"/>
      <c r="B91" s="38"/>
      <c r="C91" s="30"/>
    </row>
    <row r="92" spans="1:3" s="29" customFormat="1" ht="18.75">
      <c r="A92" s="37"/>
      <c r="B92" s="38"/>
      <c r="C92" s="30"/>
    </row>
    <row r="93" spans="1:3">
      <c r="B93" s="28"/>
    </row>
    <row r="94" spans="1:3">
      <c r="B94" s="28"/>
    </row>
    <row r="95" spans="1:3">
      <c r="B95" s="28"/>
    </row>
    <row r="96" spans="1:3">
      <c r="B96" s="28"/>
    </row>
    <row r="97" spans="2:2">
      <c r="B97" s="28"/>
    </row>
    <row r="98" spans="2:2">
      <c r="B98" s="28"/>
    </row>
    <row r="99" spans="2:2">
      <c r="B99" s="28"/>
    </row>
    <row r="100" spans="2:2">
      <c r="B100" s="28"/>
    </row>
    <row r="101" spans="2:2">
      <c r="B101" s="28"/>
    </row>
    <row r="102" spans="2:2">
      <c r="B102" s="28"/>
    </row>
    <row r="103" spans="2:2">
      <c r="B103" s="28"/>
    </row>
    <row r="104" spans="2:2">
      <c r="B104" s="28"/>
    </row>
    <row r="105" spans="2:2">
      <c r="B105" s="28"/>
    </row>
    <row r="106" spans="2:2">
      <c r="B106" s="28"/>
    </row>
    <row r="107" spans="2:2">
      <c r="B107" s="28"/>
    </row>
    <row r="108" spans="2:2">
      <c r="B108" s="28"/>
    </row>
    <row r="109" spans="2:2">
      <c r="B109" s="28"/>
    </row>
    <row r="110" spans="2:2">
      <c r="B110" s="28"/>
    </row>
    <row r="111" spans="2:2">
      <c r="B111" s="28"/>
    </row>
    <row r="112" spans="2:2">
      <c r="B112" s="28"/>
    </row>
    <row r="113" spans="2:2">
      <c r="B113" s="28"/>
    </row>
    <row r="114" spans="2:2">
      <c r="B114" s="28"/>
    </row>
    <row r="115" spans="2:2">
      <c r="B115" s="28"/>
    </row>
  </sheetData>
  <mergeCells count="2">
    <mergeCell ref="A3:C3"/>
    <mergeCell ref="A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8"/>
  <sheetViews>
    <sheetView topLeftCell="A71" workbookViewId="0">
      <selection activeCell="J83" sqref="J83"/>
    </sheetView>
  </sheetViews>
  <sheetFormatPr defaultColWidth="36" defaultRowHeight="12.75"/>
  <cols>
    <col min="1" max="1" width="57.7109375" style="20" customWidth="1"/>
    <col min="2" max="2" width="8.42578125" style="20" customWidth="1"/>
    <col min="3" max="3" width="7.42578125" style="22" customWidth="1"/>
    <col min="4" max="4" width="6.7109375" style="22" customWidth="1"/>
    <col min="5" max="5" width="16.42578125" style="22" customWidth="1"/>
    <col min="6" max="6" width="8.85546875" style="22" customWidth="1"/>
    <col min="7" max="7" width="10.7109375" style="22" hidden="1" customWidth="1"/>
    <col min="8" max="8" width="15.42578125" style="95" hidden="1" customWidth="1"/>
    <col min="9" max="9" width="16.140625" style="94" hidden="1" customWidth="1"/>
    <col min="10" max="10" width="17.140625" style="95" customWidth="1"/>
    <col min="11" max="11" width="9.140625" style="23" hidden="1" customWidth="1"/>
    <col min="12" max="12" width="11.5703125" style="23" customWidth="1"/>
    <col min="13" max="254" width="9.140625" style="23" customWidth="1"/>
    <col min="255" max="255" width="3.5703125" style="23" customWidth="1"/>
    <col min="256" max="16384" width="36" style="23"/>
  </cols>
  <sheetData>
    <row r="1" spans="1:13" ht="159.75" customHeight="1">
      <c r="A1" s="16"/>
      <c r="B1" s="16"/>
      <c r="C1" s="16"/>
      <c r="F1" s="138" t="s">
        <v>295</v>
      </c>
      <c r="G1" s="138"/>
      <c r="H1" s="138"/>
      <c r="I1" s="138"/>
      <c r="J1" s="138"/>
      <c r="K1" s="138"/>
      <c r="L1" s="140"/>
      <c r="M1" s="140"/>
    </row>
    <row r="2" spans="1:13" ht="16.5" customHeight="1">
      <c r="B2" s="21"/>
      <c r="G2" s="69"/>
      <c r="H2" s="72"/>
      <c r="I2" s="72"/>
      <c r="J2" s="72"/>
    </row>
    <row r="3" spans="1:13" s="25" customFormat="1" ht="47.25" customHeight="1">
      <c r="A3" s="141" t="s">
        <v>294</v>
      </c>
      <c r="B3" s="141"/>
      <c r="C3" s="141"/>
      <c r="D3" s="141"/>
      <c r="E3" s="141"/>
      <c r="F3" s="141"/>
      <c r="G3" s="141"/>
      <c r="H3" s="141"/>
      <c r="I3" s="142"/>
      <c r="J3" s="73"/>
    </row>
    <row r="4" spans="1:13" s="24" customFormat="1" ht="15.75">
      <c r="A4" s="74"/>
      <c r="B4" s="74"/>
      <c r="C4" s="74"/>
      <c r="D4" s="74"/>
      <c r="E4" s="75"/>
      <c r="F4" s="76"/>
      <c r="G4" s="76"/>
      <c r="H4" s="76"/>
      <c r="I4" s="76"/>
      <c r="J4" s="107" t="s">
        <v>257</v>
      </c>
    </row>
    <row r="5" spans="1:13" s="41" customFormat="1" ht="81.75" customHeight="1">
      <c r="A5" s="59" t="s">
        <v>59</v>
      </c>
      <c r="B5" s="59"/>
      <c r="C5" s="61" t="s">
        <v>157</v>
      </c>
      <c r="D5" s="61" t="s">
        <v>158</v>
      </c>
      <c r="E5" s="61" t="s">
        <v>159</v>
      </c>
      <c r="F5" s="61" t="s">
        <v>160</v>
      </c>
      <c r="G5" s="62" t="s">
        <v>3</v>
      </c>
      <c r="H5" s="77" t="s">
        <v>222</v>
      </c>
      <c r="I5" s="77" t="s">
        <v>3</v>
      </c>
      <c r="J5" s="79" t="s">
        <v>287</v>
      </c>
    </row>
    <row r="6" spans="1:13" s="40" customFormat="1">
      <c r="A6" s="78">
        <v>1</v>
      </c>
      <c r="B6" s="78">
        <v>2</v>
      </c>
      <c r="C6" s="61" t="s">
        <v>60</v>
      </c>
      <c r="D6" s="61" t="s">
        <v>61</v>
      </c>
      <c r="E6" s="61" t="s">
        <v>62</v>
      </c>
      <c r="F6" s="61" t="s">
        <v>63</v>
      </c>
      <c r="G6" s="78">
        <v>7</v>
      </c>
      <c r="H6" s="79">
        <v>8</v>
      </c>
      <c r="I6" s="79">
        <v>7</v>
      </c>
      <c r="J6" s="108">
        <v>7</v>
      </c>
    </row>
    <row r="7" spans="1:13" s="24" customFormat="1">
      <c r="A7" s="109" t="s">
        <v>161</v>
      </c>
      <c r="B7" s="110" t="s">
        <v>162</v>
      </c>
      <c r="C7" s="110" t="s">
        <v>163</v>
      </c>
      <c r="D7" s="110" t="s">
        <v>207</v>
      </c>
      <c r="E7" s="110" t="s">
        <v>206</v>
      </c>
      <c r="F7" s="111"/>
      <c r="G7" s="112" t="e">
        <f>G8+G20+G33</f>
        <v>#REF!</v>
      </c>
      <c r="H7" s="113" t="e">
        <f>H8+H20+H33+H14</f>
        <v>#REF!</v>
      </c>
      <c r="I7" s="113" t="e">
        <f>J7-H7</f>
        <v>#REF!</v>
      </c>
      <c r="J7" s="113">
        <v>3386.27</v>
      </c>
    </row>
    <row r="8" spans="1:13" s="26" customFormat="1" ht="34.5" customHeight="1">
      <c r="A8" s="64" t="s">
        <v>164</v>
      </c>
      <c r="B8" s="61" t="s">
        <v>162</v>
      </c>
      <c r="C8" s="61" t="s">
        <v>163</v>
      </c>
      <c r="D8" s="61" t="s">
        <v>165</v>
      </c>
      <c r="E8" s="61" t="s">
        <v>206</v>
      </c>
      <c r="F8" s="62" t="s">
        <v>195</v>
      </c>
      <c r="G8" s="63" t="e">
        <f>#REF!+G9</f>
        <v>#REF!</v>
      </c>
      <c r="H8" s="77">
        <v>660</v>
      </c>
      <c r="I8" s="77">
        <f t="shared" ref="I8:I55" si="0">J8-H8</f>
        <v>165.14999999999998</v>
      </c>
      <c r="J8" s="77">
        <f>J9</f>
        <v>825.15</v>
      </c>
    </row>
    <row r="9" spans="1:13" s="24" customFormat="1" ht="50.25" customHeight="1">
      <c r="A9" s="65" t="s">
        <v>260</v>
      </c>
      <c r="B9" s="66" t="s">
        <v>162</v>
      </c>
      <c r="C9" s="66" t="s">
        <v>163</v>
      </c>
      <c r="D9" s="66" t="s">
        <v>165</v>
      </c>
      <c r="E9" s="66" t="s">
        <v>208</v>
      </c>
      <c r="F9" s="66" t="s">
        <v>195</v>
      </c>
      <c r="G9" s="63">
        <f t="shared" ref="G9" si="1">G10</f>
        <v>500</v>
      </c>
      <c r="H9" s="77">
        <f>H10</f>
        <v>0</v>
      </c>
      <c r="I9" s="77">
        <f t="shared" si="0"/>
        <v>825.15</v>
      </c>
      <c r="J9" s="77">
        <f>J10</f>
        <v>825.15</v>
      </c>
    </row>
    <row r="10" spans="1:13" s="24" customFormat="1" ht="17.25" customHeight="1">
      <c r="A10" s="65" t="s">
        <v>168</v>
      </c>
      <c r="B10" s="66" t="s">
        <v>162</v>
      </c>
      <c r="C10" s="66" t="s">
        <v>163</v>
      </c>
      <c r="D10" s="66" t="s">
        <v>165</v>
      </c>
      <c r="E10" s="66" t="s">
        <v>223</v>
      </c>
      <c r="F10" s="66"/>
      <c r="G10" s="63">
        <f>G12+G13</f>
        <v>500</v>
      </c>
      <c r="H10" s="77"/>
      <c r="I10" s="77">
        <f t="shared" si="0"/>
        <v>825.15</v>
      </c>
      <c r="J10" s="77">
        <f>J12+J13</f>
        <v>825.15</v>
      </c>
    </row>
    <row r="11" spans="1:13" s="24" customFormat="1" ht="25.5">
      <c r="A11" s="65" t="s">
        <v>261</v>
      </c>
      <c r="B11" s="66" t="s">
        <v>162</v>
      </c>
      <c r="C11" s="66" t="s">
        <v>163</v>
      </c>
      <c r="D11" s="66" t="s">
        <v>165</v>
      </c>
      <c r="E11" s="66" t="s">
        <v>224</v>
      </c>
      <c r="F11" s="66"/>
      <c r="G11" s="81"/>
      <c r="H11" s="77"/>
      <c r="I11" s="77">
        <f t="shared" si="0"/>
        <v>825.15</v>
      </c>
      <c r="J11" s="77">
        <f>J12+J13</f>
        <v>825.15</v>
      </c>
    </row>
    <row r="12" spans="1:13" s="24" customFormat="1">
      <c r="A12" s="65" t="s">
        <v>225</v>
      </c>
      <c r="B12" s="66" t="s">
        <v>162</v>
      </c>
      <c r="C12" s="66" t="s">
        <v>163</v>
      </c>
      <c r="D12" s="66" t="s">
        <v>165</v>
      </c>
      <c r="E12" s="66" t="s">
        <v>224</v>
      </c>
      <c r="F12" s="66" t="s">
        <v>167</v>
      </c>
      <c r="G12" s="81">
        <v>500</v>
      </c>
      <c r="H12" s="77"/>
      <c r="I12" s="77">
        <f t="shared" si="0"/>
        <v>635.26</v>
      </c>
      <c r="J12" s="77">
        <v>635.26</v>
      </c>
      <c r="M12" s="23"/>
    </row>
    <row r="13" spans="1:13" s="24" customFormat="1">
      <c r="A13" s="65" t="s">
        <v>226</v>
      </c>
      <c r="B13" s="66" t="s">
        <v>162</v>
      </c>
      <c r="C13" s="66" t="s">
        <v>163</v>
      </c>
      <c r="D13" s="66" t="s">
        <v>165</v>
      </c>
      <c r="E13" s="66" t="s">
        <v>224</v>
      </c>
      <c r="F13" s="66" t="s">
        <v>209</v>
      </c>
      <c r="G13" s="81"/>
      <c r="H13" s="77"/>
      <c r="I13" s="77">
        <f t="shared" si="0"/>
        <v>189.89</v>
      </c>
      <c r="J13" s="77">
        <v>189.89</v>
      </c>
      <c r="M13" s="23"/>
    </row>
    <row r="14" spans="1:13" s="42" customFormat="1" ht="38.25">
      <c r="A14" s="82" t="s">
        <v>55</v>
      </c>
      <c r="B14" s="66" t="s">
        <v>162</v>
      </c>
      <c r="C14" s="83" t="s">
        <v>169</v>
      </c>
      <c r="D14" s="83" t="s">
        <v>170</v>
      </c>
      <c r="E14" s="83" t="s">
        <v>206</v>
      </c>
      <c r="F14" s="83" t="s">
        <v>195</v>
      </c>
      <c r="G14" s="63"/>
      <c r="H14" s="77" t="e">
        <f>#REF!</f>
        <v>#REF!</v>
      </c>
      <c r="I14" s="77">
        <f>J1</f>
        <v>0</v>
      </c>
      <c r="J14" s="77">
        <f>J15</f>
        <v>146.24</v>
      </c>
      <c r="K14" s="24"/>
    </row>
    <row r="15" spans="1:13" s="42" customFormat="1" ht="42.75" customHeight="1">
      <c r="A15" s="82" t="s">
        <v>262</v>
      </c>
      <c r="B15" s="66" t="s">
        <v>162</v>
      </c>
      <c r="C15" s="85" t="s">
        <v>163</v>
      </c>
      <c r="D15" s="85" t="s">
        <v>170</v>
      </c>
      <c r="E15" s="86" t="s">
        <v>208</v>
      </c>
      <c r="F15" s="67" t="s">
        <v>207</v>
      </c>
      <c r="G15" s="63"/>
      <c r="H15" s="77"/>
      <c r="I15" s="77"/>
      <c r="J15" s="77">
        <f>J16</f>
        <v>146.24</v>
      </c>
      <c r="K15" s="24"/>
    </row>
    <row r="16" spans="1:13" s="42" customFormat="1" ht="30" customHeight="1">
      <c r="A16" s="84" t="s">
        <v>171</v>
      </c>
      <c r="B16" s="66" t="s">
        <v>162</v>
      </c>
      <c r="C16" s="85" t="s">
        <v>163</v>
      </c>
      <c r="D16" s="85" t="s">
        <v>170</v>
      </c>
      <c r="E16" s="86" t="s">
        <v>223</v>
      </c>
      <c r="F16" s="67"/>
      <c r="G16" s="63"/>
      <c r="H16" s="77"/>
      <c r="I16" s="77"/>
      <c r="J16" s="77">
        <f>J17</f>
        <v>146.24</v>
      </c>
      <c r="K16" s="24"/>
    </row>
    <row r="17" spans="1:13" s="42" customFormat="1" ht="40.5" customHeight="1">
      <c r="A17" s="84" t="s">
        <v>263</v>
      </c>
      <c r="B17" s="66" t="s">
        <v>162</v>
      </c>
      <c r="C17" s="85" t="s">
        <v>163</v>
      </c>
      <c r="D17" s="85" t="s">
        <v>170</v>
      </c>
      <c r="E17" s="86" t="s">
        <v>223</v>
      </c>
      <c r="F17" s="67"/>
      <c r="G17" s="63"/>
      <c r="H17" s="77"/>
      <c r="I17" s="77"/>
      <c r="J17" s="77">
        <f>J18+J19</f>
        <v>146.24</v>
      </c>
      <c r="K17" s="24"/>
    </row>
    <row r="18" spans="1:13" s="42" customFormat="1" ht="40.5" customHeight="1">
      <c r="A18" s="84" t="s">
        <v>225</v>
      </c>
      <c r="B18" s="66" t="s">
        <v>162</v>
      </c>
      <c r="C18" s="85" t="s">
        <v>163</v>
      </c>
      <c r="D18" s="85" t="s">
        <v>170</v>
      </c>
      <c r="E18" s="86" t="s">
        <v>255</v>
      </c>
      <c r="F18" s="67" t="s">
        <v>167</v>
      </c>
      <c r="G18" s="63"/>
      <c r="H18" s="77"/>
      <c r="I18" s="77"/>
      <c r="J18" s="77">
        <v>112.69</v>
      </c>
      <c r="K18" s="24"/>
    </row>
    <row r="19" spans="1:13" s="42" customFormat="1" ht="40.5" customHeight="1">
      <c r="A19" s="84" t="s">
        <v>256</v>
      </c>
      <c r="B19" s="66" t="s">
        <v>162</v>
      </c>
      <c r="C19" s="85" t="s">
        <v>163</v>
      </c>
      <c r="D19" s="85" t="s">
        <v>170</v>
      </c>
      <c r="E19" s="86" t="s">
        <v>255</v>
      </c>
      <c r="F19" s="67" t="s">
        <v>209</v>
      </c>
      <c r="G19" s="63"/>
      <c r="H19" s="77"/>
      <c r="I19" s="77"/>
      <c r="J19" s="77">
        <v>33.549999999999997</v>
      </c>
      <c r="K19" s="24"/>
    </row>
    <row r="20" spans="1:13" s="42" customFormat="1" ht="54" customHeight="1">
      <c r="A20" s="65" t="s">
        <v>54</v>
      </c>
      <c r="B20" s="66" t="s">
        <v>162</v>
      </c>
      <c r="C20" s="66" t="s">
        <v>163</v>
      </c>
      <c r="D20" s="66" t="s">
        <v>173</v>
      </c>
      <c r="E20" s="66"/>
      <c r="F20" s="66"/>
      <c r="G20" s="63" t="e">
        <f>#REF!+#REF!</f>
        <v>#REF!</v>
      </c>
      <c r="H20" s="77" t="e">
        <f>#REF!</f>
        <v>#REF!</v>
      </c>
      <c r="I20" s="77" t="e">
        <f t="shared" si="0"/>
        <v>#REF!</v>
      </c>
      <c r="J20" s="77">
        <f>J21</f>
        <v>2230.58</v>
      </c>
    </row>
    <row r="21" spans="1:13" ht="35.25" customHeight="1">
      <c r="A21" s="80" t="s">
        <v>227</v>
      </c>
      <c r="B21" s="66" t="s">
        <v>162</v>
      </c>
      <c r="C21" s="66" t="s">
        <v>163</v>
      </c>
      <c r="D21" s="66" t="s">
        <v>173</v>
      </c>
      <c r="E21" s="66" t="s">
        <v>228</v>
      </c>
      <c r="F21" s="66"/>
      <c r="G21" s="81"/>
      <c r="H21" s="77"/>
      <c r="I21" s="77">
        <f t="shared" si="0"/>
        <v>2230.58</v>
      </c>
      <c r="J21" s="77">
        <f>J22</f>
        <v>2230.58</v>
      </c>
    </row>
    <row r="22" spans="1:13" ht="51">
      <c r="A22" s="65" t="s">
        <v>264</v>
      </c>
      <c r="B22" s="66" t="s">
        <v>162</v>
      </c>
      <c r="C22" s="66" t="s">
        <v>163</v>
      </c>
      <c r="D22" s="66" t="s">
        <v>173</v>
      </c>
      <c r="E22" s="66" t="s">
        <v>210</v>
      </c>
      <c r="F22" s="66"/>
      <c r="G22" s="81"/>
      <c r="H22" s="77"/>
      <c r="I22" s="77">
        <f t="shared" si="0"/>
        <v>2230.58</v>
      </c>
      <c r="J22" s="77">
        <v>2230.58</v>
      </c>
    </row>
    <row r="23" spans="1:13" ht="25.5">
      <c r="A23" s="88" t="s">
        <v>265</v>
      </c>
      <c r="B23" s="66" t="s">
        <v>162</v>
      </c>
      <c r="C23" s="66" t="s">
        <v>163</v>
      </c>
      <c r="D23" s="66" t="s">
        <v>173</v>
      </c>
      <c r="E23" s="66" t="s">
        <v>211</v>
      </c>
      <c r="F23" s="66"/>
      <c r="G23" s="81"/>
      <c r="H23" s="77"/>
      <c r="I23" s="77">
        <f t="shared" si="0"/>
        <v>2107.79</v>
      </c>
      <c r="J23" s="77">
        <f>J24+J25</f>
        <v>2107.79</v>
      </c>
    </row>
    <row r="24" spans="1:13">
      <c r="A24" s="88" t="s">
        <v>225</v>
      </c>
      <c r="B24" s="66" t="s">
        <v>162</v>
      </c>
      <c r="C24" s="66" t="s">
        <v>163</v>
      </c>
      <c r="D24" s="66" t="s">
        <v>173</v>
      </c>
      <c r="E24" s="66" t="s">
        <v>211</v>
      </c>
      <c r="F24" s="89" t="s">
        <v>167</v>
      </c>
      <c r="G24" s="81"/>
      <c r="H24" s="77"/>
      <c r="I24" s="77">
        <f t="shared" si="0"/>
        <v>1631.56</v>
      </c>
      <c r="J24" s="77">
        <v>1631.56</v>
      </c>
    </row>
    <row r="25" spans="1:13" ht="38.25">
      <c r="A25" s="88" t="s">
        <v>229</v>
      </c>
      <c r="B25" s="66" t="s">
        <v>162</v>
      </c>
      <c r="C25" s="66" t="s">
        <v>163</v>
      </c>
      <c r="D25" s="66" t="s">
        <v>173</v>
      </c>
      <c r="E25" s="66" t="s">
        <v>211</v>
      </c>
      <c r="F25" s="89" t="s">
        <v>209</v>
      </c>
      <c r="G25" s="81"/>
      <c r="H25" s="77"/>
      <c r="I25" s="77">
        <f t="shared" si="0"/>
        <v>476.23</v>
      </c>
      <c r="J25" s="77">
        <v>476.23</v>
      </c>
      <c r="L25" s="125"/>
    </row>
    <row r="26" spans="1:13" ht="25.5">
      <c r="A26" s="88" t="s">
        <v>266</v>
      </c>
      <c r="B26" s="66" t="s">
        <v>162</v>
      </c>
      <c r="C26" s="66" t="s">
        <v>163</v>
      </c>
      <c r="D26" s="66" t="s">
        <v>173</v>
      </c>
      <c r="E26" s="66" t="s">
        <v>212</v>
      </c>
      <c r="F26" s="66"/>
      <c r="G26" s="81"/>
      <c r="H26" s="77"/>
      <c r="I26" s="77">
        <f t="shared" si="0"/>
        <v>122.78</v>
      </c>
      <c r="J26" s="77">
        <v>122.78</v>
      </c>
    </row>
    <row r="27" spans="1:13" ht="25.5">
      <c r="A27" s="88" t="s">
        <v>230</v>
      </c>
      <c r="B27" s="66" t="s">
        <v>162</v>
      </c>
      <c r="C27" s="66" t="s">
        <v>163</v>
      </c>
      <c r="D27" s="66" t="s">
        <v>173</v>
      </c>
      <c r="E27" s="66" t="s">
        <v>212</v>
      </c>
      <c r="F27" s="90" t="s">
        <v>172</v>
      </c>
      <c r="G27" s="81"/>
      <c r="H27" s="77"/>
      <c r="I27" s="77">
        <f t="shared" si="0"/>
        <v>14.7</v>
      </c>
      <c r="J27" s="77">
        <v>14.7</v>
      </c>
    </row>
    <row r="28" spans="1:13" ht="25.5">
      <c r="A28" s="88" t="s">
        <v>181</v>
      </c>
      <c r="B28" s="66" t="s">
        <v>162</v>
      </c>
      <c r="C28" s="66" t="s">
        <v>163</v>
      </c>
      <c r="D28" s="66" t="s">
        <v>173</v>
      </c>
      <c r="E28" s="66" t="s">
        <v>212</v>
      </c>
      <c r="F28" s="90">
        <v>244</v>
      </c>
      <c r="G28" s="81"/>
      <c r="H28" s="77"/>
      <c r="I28" s="77">
        <f t="shared" si="0"/>
        <v>76.95</v>
      </c>
      <c r="J28" s="77">
        <v>76.95</v>
      </c>
      <c r="M28" s="125"/>
    </row>
    <row r="29" spans="1:13" ht="76.5">
      <c r="A29" s="88" t="s">
        <v>231</v>
      </c>
      <c r="B29" s="66" t="s">
        <v>162</v>
      </c>
      <c r="C29" s="66" t="s">
        <v>163</v>
      </c>
      <c r="D29" s="66" t="s">
        <v>173</v>
      </c>
      <c r="E29" s="66" t="s">
        <v>212</v>
      </c>
      <c r="F29" s="89" t="s">
        <v>232</v>
      </c>
      <c r="G29" s="81"/>
      <c r="H29" s="77"/>
      <c r="I29" s="77">
        <f t="shared" si="0"/>
        <v>0</v>
      </c>
      <c r="J29" s="77"/>
    </row>
    <row r="30" spans="1:13">
      <c r="A30" s="88" t="s">
        <v>176</v>
      </c>
      <c r="B30" s="66" t="s">
        <v>162</v>
      </c>
      <c r="C30" s="66" t="s">
        <v>163</v>
      </c>
      <c r="D30" s="66" t="s">
        <v>173</v>
      </c>
      <c r="E30" s="66" t="s">
        <v>212</v>
      </c>
      <c r="F30" s="89" t="s">
        <v>177</v>
      </c>
      <c r="G30" s="81"/>
      <c r="H30" s="77"/>
      <c r="I30" s="77">
        <f t="shared" si="0"/>
        <v>24.227</v>
      </c>
      <c r="J30" s="77">
        <v>24.227</v>
      </c>
    </row>
    <row r="31" spans="1:13">
      <c r="A31" s="88" t="s">
        <v>233</v>
      </c>
      <c r="B31" s="66" t="s">
        <v>162</v>
      </c>
      <c r="C31" s="66" t="s">
        <v>163</v>
      </c>
      <c r="D31" s="66" t="s">
        <v>173</v>
      </c>
      <c r="E31" s="66" t="s">
        <v>212</v>
      </c>
      <c r="F31" s="89" t="s">
        <v>178</v>
      </c>
      <c r="G31" s="81"/>
      <c r="H31" s="77"/>
      <c r="I31" s="77">
        <f t="shared" si="0"/>
        <v>5.6</v>
      </c>
      <c r="J31" s="77">
        <v>5.6</v>
      </c>
    </row>
    <row r="32" spans="1:13">
      <c r="A32" s="88" t="s">
        <v>281</v>
      </c>
      <c r="B32" s="66" t="s">
        <v>162</v>
      </c>
      <c r="C32" s="66" t="s">
        <v>163</v>
      </c>
      <c r="D32" s="66" t="s">
        <v>173</v>
      </c>
      <c r="E32" s="66" t="s">
        <v>212</v>
      </c>
      <c r="F32" s="89" t="s">
        <v>280</v>
      </c>
      <c r="G32" s="81"/>
      <c r="H32" s="77"/>
      <c r="I32" s="77">
        <f t="shared" si="0"/>
        <v>1.30813</v>
      </c>
      <c r="J32" s="77">
        <v>1.30813</v>
      </c>
    </row>
    <row r="33" spans="1:11">
      <c r="A33" s="80" t="s">
        <v>282</v>
      </c>
      <c r="B33" s="66" t="s">
        <v>162</v>
      </c>
      <c r="C33" s="66" t="s">
        <v>163</v>
      </c>
      <c r="D33" s="66"/>
      <c r="E33" s="66"/>
      <c r="F33" s="66"/>
      <c r="G33" s="63" t="e">
        <f>#REF!</f>
        <v>#REF!</v>
      </c>
      <c r="H33" s="77"/>
      <c r="I33" s="77">
        <f t="shared" si="0"/>
        <v>119</v>
      </c>
      <c r="J33" s="77">
        <f>J34</f>
        <v>119</v>
      </c>
    </row>
    <row r="34" spans="1:11" ht="38.25" hidden="1">
      <c r="A34" s="80" t="s">
        <v>234</v>
      </c>
      <c r="B34" s="66" t="s">
        <v>162</v>
      </c>
      <c r="C34" s="66" t="s">
        <v>163</v>
      </c>
      <c r="D34" s="66" t="s">
        <v>179</v>
      </c>
      <c r="E34" s="66" t="s">
        <v>235</v>
      </c>
      <c r="F34" s="66"/>
      <c r="G34" s="63"/>
      <c r="H34" s="77"/>
      <c r="I34" s="77">
        <f t="shared" si="0"/>
        <v>119</v>
      </c>
      <c r="J34" s="77">
        <f>J35</f>
        <v>119</v>
      </c>
    </row>
    <row r="35" spans="1:11">
      <c r="A35" s="91" t="s">
        <v>293</v>
      </c>
      <c r="B35" s="66" t="s">
        <v>162</v>
      </c>
      <c r="C35" s="66" t="s">
        <v>163</v>
      </c>
      <c r="D35" s="66" t="s">
        <v>182</v>
      </c>
      <c r="E35" s="66" t="s">
        <v>274</v>
      </c>
      <c r="F35" s="61" t="s">
        <v>175</v>
      </c>
      <c r="G35" s="63"/>
      <c r="H35" s="77"/>
      <c r="I35" s="77">
        <f t="shared" si="0"/>
        <v>119</v>
      </c>
      <c r="J35" s="77">
        <v>119</v>
      </c>
      <c r="K35" s="23" t="s">
        <v>236</v>
      </c>
    </row>
    <row r="36" spans="1:11">
      <c r="A36" s="127" t="s">
        <v>279</v>
      </c>
      <c r="B36" s="66" t="s">
        <v>162</v>
      </c>
      <c r="C36" s="66" t="s">
        <v>163</v>
      </c>
      <c r="D36" s="66" t="s">
        <v>270</v>
      </c>
      <c r="E36" s="66" t="s">
        <v>271</v>
      </c>
      <c r="F36" s="61"/>
      <c r="G36" s="63"/>
      <c r="H36" s="77"/>
      <c r="I36" s="77"/>
      <c r="J36" s="77">
        <f>J37+J40</f>
        <v>2095.5500000000002</v>
      </c>
    </row>
    <row r="37" spans="1:11" ht="25.5">
      <c r="A37" s="91" t="s">
        <v>265</v>
      </c>
      <c r="B37" s="66" t="s">
        <v>162</v>
      </c>
      <c r="C37" s="66" t="s">
        <v>163</v>
      </c>
      <c r="D37" s="66" t="s">
        <v>270</v>
      </c>
      <c r="E37" s="66" t="s">
        <v>276</v>
      </c>
      <c r="F37" s="61"/>
      <c r="G37" s="63"/>
      <c r="H37" s="77"/>
      <c r="I37" s="77"/>
      <c r="J37" s="77">
        <v>372.35</v>
      </c>
    </row>
    <row r="38" spans="1:11">
      <c r="A38" s="91" t="s">
        <v>216</v>
      </c>
      <c r="B38" s="66" t="s">
        <v>162</v>
      </c>
      <c r="C38" s="66" t="s">
        <v>163</v>
      </c>
      <c r="D38" s="66" t="s">
        <v>270</v>
      </c>
      <c r="E38" s="66" t="s">
        <v>276</v>
      </c>
      <c r="F38" s="61" t="s">
        <v>180</v>
      </c>
      <c r="G38" s="63"/>
      <c r="H38" s="77"/>
      <c r="I38" s="77">
        <f t="shared" si="0"/>
        <v>285.98</v>
      </c>
      <c r="J38" s="77">
        <v>285.98</v>
      </c>
    </row>
    <row r="39" spans="1:11" ht="21" customHeight="1">
      <c r="A39" s="91" t="s">
        <v>229</v>
      </c>
      <c r="B39" s="66" t="s">
        <v>162</v>
      </c>
      <c r="C39" s="66" t="s">
        <v>163</v>
      </c>
      <c r="D39" s="66" t="s">
        <v>270</v>
      </c>
      <c r="E39" s="66" t="s">
        <v>276</v>
      </c>
      <c r="F39" s="61" t="s">
        <v>217</v>
      </c>
      <c r="G39" s="63"/>
      <c r="H39" s="77"/>
      <c r="I39" s="77">
        <f t="shared" si="0"/>
        <v>86.37</v>
      </c>
      <c r="J39" s="77">
        <v>86.37</v>
      </c>
    </row>
    <row r="40" spans="1:11" ht="25.5">
      <c r="A40" s="91" t="s">
        <v>266</v>
      </c>
      <c r="B40" s="66" t="s">
        <v>162</v>
      </c>
      <c r="C40" s="66" t="s">
        <v>163</v>
      </c>
      <c r="D40" s="66" t="s">
        <v>270</v>
      </c>
      <c r="E40" s="66" t="s">
        <v>272</v>
      </c>
      <c r="F40" s="61"/>
      <c r="G40" s="63"/>
      <c r="H40" s="77"/>
      <c r="I40" s="77"/>
      <c r="J40" s="77">
        <v>1723.2</v>
      </c>
    </row>
    <row r="41" spans="1:11" ht="25.5">
      <c r="A41" s="91" t="s">
        <v>181</v>
      </c>
      <c r="B41" s="66" t="s">
        <v>162</v>
      </c>
      <c r="C41" s="66" t="s">
        <v>163</v>
      </c>
      <c r="D41" s="66" t="s">
        <v>270</v>
      </c>
      <c r="E41" s="66" t="s">
        <v>272</v>
      </c>
      <c r="F41" s="61" t="s">
        <v>175</v>
      </c>
      <c r="G41" s="63"/>
      <c r="H41" s="77"/>
      <c r="I41" s="77"/>
      <c r="J41" s="77">
        <v>1723.2</v>
      </c>
    </row>
    <row r="42" spans="1:11">
      <c r="A42" s="80" t="s">
        <v>191</v>
      </c>
      <c r="B42" s="66" t="s">
        <v>162</v>
      </c>
      <c r="C42" s="66" t="s">
        <v>165</v>
      </c>
      <c r="D42" s="66"/>
      <c r="E42" s="66"/>
      <c r="F42" s="66"/>
      <c r="G42" s="63" t="e">
        <f>G43</f>
        <v>#REF!</v>
      </c>
      <c r="H42" s="77" t="e">
        <f>H43</f>
        <v>#REF!</v>
      </c>
      <c r="I42" s="77" t="e">
        <f t="shared" si="0"/>
        <v>#REF!</v>
      </c>
      <c r="J42" s="77">
        <f>J43</f>
        <v>184.3</v>
      </c>
    </row>
    <row r="43" spans="1:11">
      <c r="A43" s="80" t="s">
        <v>68</v>
      </c>
      <c r="B43" s="66" t="s">
        <v>162</v>
      </c>
      <c r="C43" s="66" t="s">
        <v>165</v>
      </c>
      <c r="D43" s="66" t="s">
        <v>170</v>
      </c>
      <c r="E43" s="66"/>
      <c r="F43" s="66"/>
      <c r="G43" s="63" t="e">
        <f>#REF!+#REF!</f>
        <v>#REF!</v>
      </c>
      <c r="H43" s="77" t="e">
        <f>#REF!</f>
        <v>#REF!</v>
      </c>
      <c r="I43" s="77" t="e">
        <f t="shared" si="0"/>
        <v>#REF!</v>
      </c>
      <c r="J43" s="77">
        <f>J44</f>
        <v>184.3</v>
      </c>
    </row>
    <row r="44" spans="1:11" ht="63.75">
      <c r="A44" s="91" t="s">
        <v>267</v>
      </c>
      <c r="B44" s="66" t="s">
        <v>162</v>
      </c>
      <c r="C44" s="66" t="s">
        <v>165</v>
      </c>
      <c r="D44" s="66" t="s">
        <v>170</v>
      </c>
      <c r="E44" s="66" t="s">
        <v>237</v>
      </c>
      <c r="F44" s="66"/>
      <c r="G44" s="81"/>
      <c r="H44" s="77"/>
      <c r="I44" s="77">
        <f t="shared" si="0"/>
        <v>184.3</v>
      </c>
      <c r="J44" s="77">
        <f>J45+J46+J47</f>
        <v>184.3</v>
      </c>
    </row>
    <row r="45" spans="1:11">
      <c r="A45" s="88" t="s">
        <v>225</v>
      </c>
      <c r="B45" s="66" t="s">
        <v>162</v>
      </c>
      <c r="C45" s="66" t="s">
        <v>165</v>
      </c>
      <c r="D45" s="66" t="s">
        <v>170</v>
      </c>
      <c r="E45" s="66" t="s">
        <v>237</v>
      </c>
      <c r="F45" s="89" t="s">
        <v>167</v>
      </c>
      <c r="G45" s="81"/>
      <c r="H45" s="77">
        <v>0</v>
      </c>
      <c r="I45" s="77">
        <f t="shared" si="0"/>
        <v>141.55000000000001</v>
      </c>
      <c r="J45" s="77">
        <v>141.55000000000001</v>
      </c>
      <c r="K45" s="23" t="s">
        <v>238</v>
      </c>
    </row>
    <row r="46" spans="1:11" ht="38.25">
      <c r="A46" s="88" t="s">
        <v>229</v>
      </c>
      <c r="B46" s="66" t="s">
        <v>162</v>
      </c>
      <c r="C46" s="66" t="s">
        <v>165</v>
      </c>
      <c r="D46" s="66" t="s">
        <v>170</v>
      </c>
      <c r="E46" s="66" t="s">
        <v>237</v>
      </c>
      <c r="F46" s="89" t="s">
        <v>209</v>
      </c>
      <c r="G46" s="81"/>
      <c r="H46" s="77">
        <v>0</v>
      </c>
      <c r="I46" s="77">
        <f t="shared" si="0"/>
        <v>42.75</v>
      </c>
      <c r="J46" s="77">
        <v>42.75</v>
      </c>
      <c r="K46" s="23" t="s">
        <v>238</v>
      </c>
    </row>
    <row r="47" spans="1:11" ht="25.5">
      <c r="A47" s="91" t="s">
        <v>181</v>
      </c>
      <c r="B47" s="66" t="s">
        <v>162</v>
      </c>
      <c r="C47" s="66" t="s">
        <v>165</v>
      </c>
      <c r="D47" s="66" t="s">
        <v>170</v>
      </c>
      <c r="E47" s="66" t="s">
        <v>237</v>
      </c>
      <c r="F47" s="66" t="s">
        <v>175</v>
      </c>
      <c r="G47" s="81"/>
      <c r="H47" s="77"/>
      <c r="I47" s="77">
        <f t="shared" si="0"/>
        <v>0</v>
      </c>
      <c r="J47" s="77"/>
      <c r="K47" s="23" t="s">
        <v>238</v>
      </c>
    </row>
    <row r="48" spans="1:11">
      <c r="A48" s="80" t="s">
        <v>43</v>
      </c>
      <c r="B48" s="66" t="s">
        <v>162</v>
      </c>
      <c r="C48" s="66" t="s">
        <v>174</v>
      </c>
      <c r="D48" s="66"/>
      <c r="E48" s="66"/>
      <c r="F48" s="66"/>
      <c r="G48" s="63" t="e">
        <f>#REF!+#REF!</f>
        <v>#REF!</v>
      </c>
      <c r="H48" s="77" t="e">
        <f>#REF!</f>
        <v>#REF!</v>
      </c>
      <c r="I48" s="77" t="e">
        <f t="shared" si="0"/>
        <v>#REF!</v>
      </c>
      <c r="J48" s="77">
        <f>J49</f>
        <v>9.7899999999999991</v>
      </c>
    </row>
    <row r="49" spans="1:10" ht="25.5">
      <c r="A49" s="87" t="s">
        <v>239</v>
      </c>
      <c r="B49" s="66" t="s">
        <v>162</v>
      </c>
      <c r="C49" s="66" t="s">
        <v>174</v>
      </c>
      <c r="D49" s="66" t="s">
        <v>170</v>
      </c>
      <c r="E49" s="66" t="s">
        <v>240</v>
      </c>
      <c r="F49" s="66"/>
      <c r="G49" s="81"/>
      <c r="H49" s="77"/>
      <c r="I49" s="77">
        <f t="shared" si="0"/>
        <v>9.7899999999999991</v>
      </c>
      <c r="J49" s="77">
        <f>J50</f>
        <v>9.7899999999999991</v>
      </c>
    </row>
    <row r="50" spans="1:10" ht="25.5">
      <c r="A50" s="87" t="s">
        <v>181</v>
      </c>
      <c r="B50" s="66" t="s">
        <v>162</v>
      </c>
      <c r="C50" s="66" t="s">
        <v>174</v>
      </c>
      <c r="D50" s="66" t="s">
        <v>170</v>
      </c>
      <c r="E50" s="66" t="s">
        <v>273</v>
      </c>
      <c r="F50" s="66" t="s">
        <v>175</v>
      </c>
      <c r="G50" s="81"/>
      <c r="H50" s="77"/>
      <c r="I50" s="77">
        <f t="shared" si="0"/>
        <v>9.7899999999999991</v>
      </c>
      <c r="J50" s="77">
        <v>9.7899999999999991</v>
      </c>
    </row>
    <row r="51" spans="1:10">
      <c r="A51" s="80" t="s">
        <v>183</v>
      </c>
      <c r="B51" s="66" t="s">
        <v>162</v>
      </c>
      <c r="C51" s="66" t="s">
        <v>182</v>
      </c>
      <c r="D51" s="66"/>
      <c r="E51" s="66"/>
      <c r="F51" s="66"/>
      <c r="G51" s="63" t="e">
        <f>G52</f>
        <v>#REF!</v>
      </c>
      <c r="H51" s="77" t="e">
        <f>H52</f>
        <v>#REF!</v>
      </c>
      <c r="I51" s="77" t="e">
        <f t="shared" si="0"/>
        <v>#REF!</v>
      </c>
      <c r="J51" s="77">
        <f>J52</f>
        <v>209.03</v>
      </c>
    </row>
    <row r="52" spans="1:10">
      <c r="A52" s="80" t="s">
        <v>37</v>
      </c>
      <c r="B52" s="66" t="s">
        <v>162</v>
      </c>
      <c r="C52" s="66" t="s">
        <v>182</v>
      </c>
      <c r="D52" s="66" t="s">
        <v>182</v>
      </c>
      <c r="E52" s="66"/>
      <c r="F52" s="66"/>
      <c r="G52" s="63" t="e">
        <f>#REF!+#REF!</f>
        <v>#REF!</v>
      </c>
      <c r="H52" s="77" t="e">
        <f>#REF!</f>
        <v>#REF!</v>
      </c>
      <c r="I52" s="77" t="e">
        <f t="shared" si="0"/>
        <v>#REF!</v>
      </c>
      <c r="J52" s="77">
        <f>J53</f>
        <v>209.03</v>
      </c>
    </row>
    <row r="53" spans="1:10">
      <c r="A53" s="87" t="s">
        <v>241</v>
      </c>
      <c r="B53" s="66" t="s">
        <v>162</v>
      </c>
      <c r="C53" s="66" t="s">
        <v>182</v>
      </c>
      <c r="D53" s="66" t="s">
        <v>182</v>
      </c>
      <c r="E53" s="66" t="s">
        <v>213</v>
      </c>
      <c r="F53" s="66"/>
      <c r="G53" s="81"/>
      <c r="H53" s="77"/>
      <c r="I53" s="77">
        <f t="shared" si="0"/>
        <v>209.03</v>
      </c>
      <c r="J53" s="77">
        <f>J54</f>
        <v>209.03</v>
      </c>
    </row>
    <row r="54" spans="1:10" ht="25.5">
      <c r="A54" s="87" t="s">
        <v>242</v>
      </c>
      <c r="B54" s="66" t="s">
        <v>162</v>
      </c>
      <c r="C54" s="66" t="s">
        <v>182</v>
      </c>
      <c r="D54" s="66" t="s">
        <v>182</v>
      </c>
      <c r="E54" s="66" t="s">
        <v>214</v>
      </c>
      <c r="F54" s="66"/>
      <c r="G54" s="81"/>
      <c r="H54" s="77"/>
      <c r="I54" s="77">
        <f t="shared" si="0"/>
        <v>209.03</v>
      </c>
      <c r="J54" s="77">
        <f>J55+J58</f>
        <v>209.03</v>
      </c>
    </row>
    <row r="55" spans="1:10" ht="25.5">
      <c r="A55" s="88" t="s">
        <v>243</v>
      </c>
      <c r="B55" s="66" t="s">
        <v>162</v>
      </c>
      <c r="C55" s="66" t="s">
        <v>182</v>
      </c>
      <c r="D55" s="66" t="s">
        <v>182</v>
      </c>
      <c r="E55" s="66" t="s">
        <v>215</v>
      </c>
      <c r="F55" s="66"/>
      <c r="G55" s="81"/>
      <c r="H55" s="77"/>
      <c r="I55" s="77">
        <f t="shared" si="0"/>
        <v>141.56</v>
      </c>
      <c r="J55" s="77">
        <f>J56+J57</f>
        <v>141.56</v>
      </c>
    </row>
    <row r="56" spans="1:10">
      <c r="A56" s="88" t="s">
        <v>216</v>
      </c>
      <c r="B56" s="66" t="s">
        <v>162</v>
      </c>
      <c r="C56" s="66" t="s">
        <v>182</v>
      </c>
      <c r="D56" s="66" t="s">
        <v>182</v>
      </c>
      <c r="E56" s="66" t="s">
        <v>215</v>
      </c>
      <c r="F56" s="89" t="s">
        <v>180</v>
      </c>
      <c r="G56" s="81"/>
      <c r="H56" s="77"/>
      <c r="I56" s="77">
        <f t="shared" ref="I56:I81" si="2">J56-H56</f>
        <v>117.99</v>
      </c>
      <c r="J56" s="77">
        <v>117.99</v>
      </c>
    </row>
    <row r="57" spans="1:10" ht="38.25">
      <c r="A57" s="88" t="s">
        <v>244</v>
      </c>
      <c r="B57" s="66" t="s">
        <v>162</v>
      </c>
      <c r="C57" s="66" t="s">
        <v>182</v>
      </c>
      <c r="D57" s="66" t="s">
        <v>182</v>
      </c>
      <c r="E57" s="66" t="s">
        <v>215</v>
      </c>
      <c r="F57" s="89" t="s">
        <v>217</v>
      </c>
      <c r="G57" s="81"/>
      <c r="H57" s="77"/>
      <c r="I57" s="77">
        <f t="shared" si="2"/>
        <v>23.57</v>
      </c>
      <c r="J57" s="77">
        <v>23.57</v>
      </c>
    </row>
    <row r="58" spans="1:10">
      <c r="A58" s="87" t="s">
        <v>245</v>
      </c>
      <c r="B58" s="66" t="s">
        <v>162</v>
      </c>
      <c r="C58" s="66" t="s">
        <v>182</v>
      </c>
      <c r="D58" s="66" t="s">
        <v>182</v>
      </c>
      <c r="E58" s="66" t="s">
        <v>246</v>
      </c>
      <c r="F58" s="66"/>
      <c r="G58" s="81"/>
      <c r="H58" s="77"/>
      <c r="I58" s="77">
        <f t="shared" si="2"/>
        <v>67.47</v>
      </c>
      <c r="J58" s="77">
        <f>J59</f>
        <v>67.47</v>
      </c>
    </row>
    <row r="59" spans="1:10" ht="25.5">
      <c r="A59" s="87" t="s">
        <v>181</v>
      </c>
      <c r="B59" s="66" t="s">
        <v>162</v>
      </c>
      <c r="C59" s="66" t="s">
        <v>182</v>
      </c>
      <c r="D59" s="66" t="s">
        <v>182</v>
      </c>
      <c r="E59" s="66" t="s">
        <v>274</v>
      </c>
      <c r="F59" s="66" t="s">
        <v>175</v>
      </c>
      <c r="G59" s="81"/>
      <c r="H59" s="77"/>
      <c r="I59" s="77">
        <f t="shared" si="2"/>
        <v>67.47</v>
      </c>
      <c r="J59" s="77">
        <v>67.47</v>
      </c>
    </row>
    <row r="60" spans="1:10" ht="13.5" customHeight="1">
      <c r="A60" s="80" t="s">
        <v>185</v>
      </c>
      <c r="B60" s="66" t="s">
        <v>162</v>
      </c>
      <c r="C60" s="66" t="s">
        <v>184</v>
      </c>
      <c r="D60" s="66"/>
      <c r="E60" s="66"/>
      <c r="F60" s="66"/>
      <c r="G60" s="63" t="e">
        <f>G61</f>
        <v>#REF!</v>
      </c>
      <c r="H60" s="77" t="e">
        <f>H61</f>
        <v>#REF!</v>
      </c>
      <c r="I60" s="77" t="e">
        <f t="shared" si="2"/>
        <v>#REF!</v>
      </c>
      <c r="J60" s="77">
        <f>J64+J67</f>
        <v>2375.46</v>
      </c>
    </row>
    <row r="61" spans="1:10">
      <c r="A61" s="80" t="s">
        <v>186</v>
      </c>
      <c r="B61" s="66" t="s">
        <v>162</v>
      </c>
      <c r="C61" s="66" t="s">
        <v>184</v>
      </c>
      <c r="D61" s="66" t="s">
        <v>163</v>
      </c>
      <c r="E61" s="66"/>
      <c r="F61" s="66"/>
      <c r="G61" s="63" t="e">
        <f>#REF!+#REF!</f>
        <v>#REF!</v>
      </c>
      <c r="H61" s="77" t="e">
        <f>#REF!</f>
        <v>#REF!</v>
      </c>
      <c r="I61" s="77" t="e">
        <f t="shared" si="2"/>
        <v>#REF!</v>
      </c>
      <c r="J61" s="77">
        <v>2375.46</v>
      </c>
    </row>
    <row r="62" spans="1:10">
      <c r="A62" s="87" t="s">
        <v>247</v>
      </c>
      <c r="B62" s="66" t="s">
        <v>162</v>
      </c>
      <c r="C62" s="66" t="s">
        <v>184</v>
      </c>
      <c r="D62" s="66" t="s">
        <v>163</v>
      </c>
      <c r="E62" s="66" t="s">
        <v>218</v>
      </c>
      <c r="F62" s="66"/>
      <c r="G62" s="81"/>
      <c r="H62" s="77"/>
      <c r="I62" s="77">
        <f t="shared" si="2"/>
        <v>2375.46</v>
      </c>
      <c r="J62" s="77">
        <v>2375.46</v>
      </c>
    </row>
    <row r="63" spans="1:10">
      <c r="A63" s="87" t="s">
        <v>248</v>
      </c>
      <c r="B63" s="66" t="s">
        <v>162</v>
      </c>
      <c r="C63" s="66" t="s">
        <v>184</v>
      </c>
      <c r="D63" s="66" t="s">
        <v>163</v>
      </c>
      <c r="E63" s="66" t="s">
        <v>249</v>
      </c>
      <c r="F63" s="66"/>
      <c r="G63" s="81"/>
      <c r="H63" s="77"/>
      <c r="I63" s="77">
        <f t="shared" si="2"/>
        <v>2375.46</v>
      </c>
      <c r="J63" s="77">
        <v>2375.46</v>
      </c>
    </row>
    <row r="64" spans="1:10">
      <c r="A64" s="87" t="s">
        <v>291</v>
      </c>
      <c r="B64" s="66" t="s">
        <v>162</v>
      </c>
      <c r="C64" s="66" t="s">
        <v>184</v>
      </c>
      <c r="D64" s="66" t="s">
        <v>163</v>
      </c>
      <c r="E64" s="66" t="s">
        <v>249</v>
      </c>
      <c r="F64" s="66"/>
      <c r="G64" s="81"/>
      <c r="H64" s="77"/>
      <c r="I64" s="77"/>
      <c r="J64" s="77">
        <f>J65+J66</f>
        <v>2040.36</v>
      </c>
    </row>
    <row r="65" spans="1:10">
      <c r="A65" s="88" t="s">
        <v>292</v>
      </c>
      <c r="B65" s="66" t="s">
        <v>162</v>
      </c>
      <c r="C65" s="66" t="s">
        <v>184</v>
      </c>
      <c r="D65" s="66" t="s">
        <v>163</v>
      </c>
      <c r="E65" s="66" t="s">
        <v>249</v>
      </c>
      <c r="F65" s="66" t="s">
        <v>180</v>
      </c>
      <c r="G65" s="81"/>
      <c r="H65" s="77"/>
      <c r="I65" s="77"/>
      <c r="J65" s="77">
        <v>1567.28</v>
      </c>
    </row>
    <row r="66" spans="1:10">
      <c r="A66" s="88" t="s">
        <v>216</v>
      </c>
      <c r="B66" s="66" t="s">
        <v>162</v>
      </c>
      <c r="C66" s="66" t="s">
        <v>184</v>
      </c>
      <c r="D66" s="66" t="s">
        <v>163</v>
      </c>
      <c r="E66" s="66" t="s">
        <v>249</v>
      </c>
      <c r="F66" s="66" t="s">
        <v>217</v>
      </c>
      <c r="G66" s="81"/>
      <c r="H66" s="77"/>
      <c r="I66" s="77"/>
      <c r="J66" s="77">
        <v>473.08</v>
      </c>
    </row>
    <row r="67" spans="1:10" ht="38.25">
      <c r="A67" s="88" t="s">
        <v>244</v>
      </c>
      <c r="B67" s="66" t="s">
        <v>162</v>
      </c>
      <c r="C67" s="66" t="s">
        <v>184</v>
      </c>
      <c r="D67" s="66" t="s">
        <v>163</v>
      </c>
      <c r="E67" s="66" t="s">
        <v>275</v>
      </c>
      <c r="F67" s="66" t="s">
        <v>175</v>
      </c>
      <c r="G67" s="81"/>
      <c r="H67" s="77"/>
      <c r="I67" s="77">
        <f t="shared" si="2"/>
        <v>335.1</v>
      </c>
      <c r="J67" s="77">
        <v>335.1</v>
      </c>
    </row>
    <row r="68" spans="1:10">
      <c r="A68" s="80" t="s">
        <v>187</v>
      </c>
      <c r="B68" s="66" t="s">
        <v>162</v>
      </c>
      <c r="C68" s="66" t="s">
        <v>179</v>
      </c>
      <c r="D68" s="66"/>
      <c r="E68" s="66"/>
      <c r="F68" s="66"/>
      <c r="G68" s="63" t="e">
        <f>G69+G72</f>
        <v>#REF!</v>
      </c>
      <c r="H68" s="77" t="e">
        <f>H69+H72</f>
        <v>#REF!</v>
      </c>
      <c r="I68" s="77" t="e">
        <f t="shared" si="2"/>
        <v>#REF!</v>
      </c>
      <c r="J68" s="77">
        <f>J69+J72</f>
        <v>1555.58</v>
      </c>
    </row>
    <row r="69" spans="1:10" hidden="1">
      <c r="A69" s="80" t="s">
        <v>110</v>
      </c>
      <c r="B69" s="66" t="s">
        <v>162</v>
      </c>
      <c r="C69" s="66" t="s">
        <v>179</v>
      </c>
      <c r="D69" s="66" t="s">
        <v>165</v>
      </c>
      <c r="E69" s="66"/>
      <c r="F69" s="66"/>
      <c r="G69" s="63" t="e">
        <f>#REF!+G70</f>
        <v>#REF!</v>
      </c>
      <c r="H69" s="77">
        <f>H70</f>
        <v>0</v>
      </c>
      <c r="I69" s="77">
        <f t="shared" si="2"/>
        <v>0</v>
      </c>
      <c r="J69" s="124">
        <f>J70</f>
        <v>0</v>
      </c>
    </row>
    <row r="70" spans="1:10" ht="25.5" hidden="1">
      <c r="A70" s="65" t="s">
        <v>250</v>
      </c>
      <c r="B70" s="66" t="s">
        <v>162</v>
      </c>
      <c r="C70" s="66" t="s">
        <v>179</v>
      </c>
      <c r="D70" s="66" t="s">
        <v>165</v>
      </c>
      <c r="E70" s="66" t="s">
        <v>221</v>
      </c>
      <c r="F70" s="66"/>
      <c r="G70" s="63">
        <f>G71</f>
        <v>0</v>
      </c>
      <c r="H70" s="77">
        <f>H71</f>
        <v>0</v>
      </c>
      <c r="I70" s="77">
        <f t="shared" si="2"/>
        <v>0</v>
      </c>
      <c r="J70" s="124">
        <f>J71</f>
        <v>0</v>
      </c>
    </row>
    <row r="71" spans="1:10" ht="25.5">
      <c r="A71" s="87" t="s">
        <v>181</v>
      </c>
      <c r="B71" s="66" t="s">
        <v>162</v>
      </c>
      <c r="C71" s="66" t="s">
        <v>179</v>
      </c>
      <c r="D71" s="66" t="s">
        <v>165</v>
      </c>
      <c r="E71" s="66" t="s">
        <v>221</v>
      </c>
      <c r="F71" s="66" t="s">
        <v>175</v>
      </c>
      <c r="G71" s="63"/>
      <c r="H71" s="77">
        <f>G71</f>
        <v>0</v>
      </c>
      <c r="I71" s="77">
        <f t="shared" si="2"/>
        <v>0</v>
      </c>
      <c r="J71" s="124"/>
    </row>
    <row r="72" spans="1:10">
      <c r="A72" s="80" t="s">
        <v>114</v>
      </c>
      <c r="B72" s="66" t="s">
        <v>162</v>
      </c>
      <c r="C72" s="66" t="s">
        <v>179</v>
      </c>
      <c r="D72" s="66" t="s">
        <v>174</v>
      </c>
      <c r="E72" s="66"/>
      <c r="F72" s="66"/>
      <c r="G72" s="63" t="e">
        <f>#REF!+G73</f>
        <v>#REF!</v>
      </c>
      <c r="H72" s="77" t="e">
        <f>H73</f>
        <v>#REF!</v>
      </c>
      <c r="I72" s="77" t="e">
        <f t="shared" si="2"/>
        <v>#REF!</v>
      </c>
      <c r="J72" s="116">
        <f>J74</f>
        <v>1555.58</v>
      </c>
    </row>
    <row r="73" spans="1:10" ht="51">
      <c r="A73" s="65" t="s">
        <v>268</v>
      </c>
      <c r="B73" s="66" t="s">
        <v>162</v>
      </c>
      <c r="C73" s="66" t="s">
        <v>179</v>
      </c>
      <c r="D73" s="66" t="s">
        <v>174</v>
      </c>
      <c r="E73" s="66"/>
      <c r="F73" s="66"/>
      <c r="G73" s="63" t="e">
        <f>#REF!</f>
        <v>#REF!</v>
      </c>
      <c r="H73" s="77" t="e">
        <f>#REF!</f>
        <v>#REF!</v>
      </c>
      <c r="I73" s="77" t="e">
        <f t="shared" si="2"/>
        <v>#REF!</v>
      </c>
      <c r="J73" s="77">
        <f>J74</f>
        <v>1555.58</v>
      </c>
    </row>
    <row r="74" spans="1:10">
      <c r="A74" s="65" t="s">
        <v>251</v>
      </c>
      <c r="B74" s="66" t="s">
        <v>162</v>
      </c>
      <c r="C74" s="66" t="s">
        <v>179</v>
      </c>
      <c r="D74" s="66" t="s">
        <v>174</v>
      </c>
      <c r="E74" s="66" t="s">
        <v>219</v>
      </c>
      <c r="F74" s="66"/>
      <c r="G74" s="63"/>
      <c r="H74" s="77"/>
      <c r="I74" s="77">
        <f t="shared" si="2"/>
        <v>1555.58</v>
      </c>
      <c r="J74" s="77">
        <f>J75</f>
        <v>1555.58</v>
      </c>
    </row>
    <row r="75" spans="1:10" ht="25.5">
      <c r="A75" s="87" t="s">
        <v>252</v>
      </c>
      <c r="B75" s="66" t="s">
        <v>162</v>
      </c>
      <c r="C75" s="66" t="s">
        <v>179</v>
      </c>
      <c r="D75" s="66" t="s">
        <v>174</v>
      </c>
      <c r="E75" s="66" t="s">
        <v>220</v>
      </c>
      <c r="F75" s="66"/>
      <c r="G75" s="63"/>
      <c r="H75" s="77"/>
      <c r="I75" s="77">
        <f t="shared" si="2"/>
        <v>1555.58</v>
      </c>
      <c r="J75" s="77">
        <f>J76</f>
        <v>1555.58</v>
      </c>
    </row>
    <row r="76" spans="1:10" ht="25.5">
      <c r="A76" s="88" t="s">
        <v>253</v>
      </c>
      <c r="B76" s="66" t="s">
        <v>162</v>
      </c>
      <c r="C76" s="66" t="s">
        <v>179</v>
      </c>
      <c r="D76" s="66" t="s">
        <v>174</v>
      </c>
      <c r="E76" s="66" t="s">
        <v>254</v>
      </c>
      <c r="F76" s="66"/>
      <c r="G76" s="63"/>
      <c r="H76" s="77"/>
      <c r="I76" s="77">
        <f t="shared" si="2"/>
        <v>1555.58</v>
      </c>
      <c r="J76" s="77">
        <f>J77+J78</f>
        <v>1555.58</v>
      </c>
    </row>
    <row r="77" spans="1:10">
      <c r="A77" s="88" t="s">
        <v>216</v>
      </c>
      <c r="B77" s="66" t="s">
        <v>162</v>
      </c>
      <c r="C77" s="66" t="s">
        <v>179</v>
      </c>
      <c r="D77" s="66" t="s">
        <v>174</v>
      </c>
      <c r="E77" s="66" t="s">
        <v>254</v>
      </c>
      <c r="F77" s="89" t="s">
        <v>180</v>
      </c>
      <c r="G77" s="63"/>
      <c r="H77" s="77"/>
      <c r="I77" s="77">
        <f t="shared" si="2"/>
        <v>1212.53</v>
      </c>
      <c r="J77" s="77">
        <v>1212.53</v>
      </c>
    </row>
    <row r="78" spans="1:10" ht="38.25">
      <c r="A78" s="88" t="s">
        <v>244</v>
      </c>
      <c r="B78" s="66" t="s">
        <v>162</v>
      </c>
      <c r="C78" s="66" t="s">
        <v>179</v>
      </c>
      <c r="D78" s="66" t="s">
        <v>174</v>
      </c>
      <c r="E78" s="66" t="s">
        <v>254</v>
      </c>
      <c r="F78" s="89" t="s">
        <v>217</v>
      </c>
      <c r="G78" s="63"/>
      <c r="H78" s="77"/>
      <c r="I78" s="77">
        <f t="shared" si="2"/>
        <v>343.05</v>
      </c>
      <c r="J78" s="77">
        <v>343.05</v>
      </c>
    </row>
    <row r="79" spans="1:10">
      <c r="A79" s="65" t="s">
        <v>188</v>
      </c>
      <c r="B79" s="66" t="s">
        <v>162</v>
      </c>
      <c r="C79" s="66" t="s">
        <v>189</v>
      </c>
      <c r="D79" s="66" t="s">
        <v>189</v>
      </c>
      <c r="E79" s="66" t="s">
        <v>190</v>
      </c>
      <c r="F79" s="66" t="s">
        <v>166</v>
      </c>
      <c r="G79" s="63">
        <v>0</v>
      </c>
      <c r="H79" s="77">
        <v>139.80000000000001</v>
      </c>
      <c r="I79" s="77">
        <f t="shared" si="2"/>
        <v>-139.80000000000001</v>
      </c>
      <c r="J79" s="77"/>
    </row>
    <row r="80" spans="1:10">
      <c r="A80" s="65" t="s">
        <v>188</v>
      </c>
      <c r="B80" s="65"/>
      <c r="C80" s="66"/>
      <c r="D80" s="66"/>
      <c r="E80" s="66"/>
      <c r="F80" s="66"/>
      <c r="G80" s="63"/>
      <c r="H80" s="77"/>
      <c r="I80" s="77">
        <f t="shared" si="2"/>
        <v>0</v>
      </c>
      <c r="J80" s="77"/>
    </row>
    <row r="81" spans="1:12">
      <c r="A81" s="143" t="s">
        <v>28</v>
      </c>
      <c r="B81" s="143"/>
      <c r="C81" s="143"/>
      <c r="D81" s="143"/>
      <c r="E81" s="143"/>
      <c r="F81" s="143"/>
      <c r="G81" s="63" t="e">
        <f>G7+G42+#REF!+G48+G51+G60+G68+G79</f>
        <v>#REF!</v>
      </c>
      <c r="H81" s="92" t="e">
        <f>H7+H42+H48+H51+H60+H68+H79</f>
        <v>#REF!</v>
      </c>
      <c r="I81" s="77" t="e">
        <f t="shared" si="2"/>
        <v>#REF!</v>
      </c>
      <c r="J81" s="77">
        <v>9751.2800000000007</v>
      </c>
    </row>
    <row r="82" spans="1:12">
      <c r="H82" s="93">
        <v>5067.6000000000004</v>
      </c>
    </row>
    <row r="83" spans="1:12">
      <c r="H83" s="95" t="e">
        <f>H82-H81</f>
        <v>#REF!</v>
      </c>
      <c r="L83" s="125"/>
    </row>
    <row r="88" spans="1:12">
      <c r="I88" s="96"/>
      <c r="J88" s="97"/>
    </row>
  </sheetData>
  <mergeCells count="4">
    <mergeCell ref="L1:M1"/>
    <mergeCell ref="A3:I3"/>
    <mergeCell ref="A81:F81"/>
    <mergeCell ref="F1:K1"/>
  </mergeCells>
  <pageMargins left="1.1417322834645669" right="0.19685039370078741" top="0.59055118110236227" bottom="0.27559055118110237" header="0.31496062992125984" footer="0.31496062992125984"/>
  <pageSetup paperSize="9" scale="73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9"/>
  <sheetViews>
    <sheetView view="pageBreakPreview" topLeftCell="A64" zoomScale="79" zoomScaleSheetLayoutView="79" workbookViewId="0">
      <selection activeCell="E90" sqref="E90"/>
    </sheetView>
  </sheetViews>
  <sheetFormatPr defaultColWidth="36" defaultRowHeight="12.75"/>
  <cols>
    <col min="1" max="1" width="57.7109375" style="20" customWidth="1"/>
    <col min="2" max="2" width="7.42578125" style="22" customWidth="1"/>
    <col min="3" max="3" width="6.7109375" style="22" customWidth="1"/>
    <col min="4" max="4" width="17.140625" style="22" customWidth="1"/>
    <col min="5" max="5" width="8.85546875" style="22" customWidth="1"/>
    <col min="6" max="6" width="10.7109375" style="22" hidden="1" customWidth="1"/>
    <col min="7" max="7" width="15.42578125" style="95" hidden="1" customWidth="1"/>
    <col min="8" max="8" width="16.140625" style="94" hidden="1" customWidth="1"/>
    <col min="9" max="9" width="9.140625" style="23" hidden="1" customWidth="1"/>
    <col min="10" max="10" width="15.28515625" style="23" customWidth="1"/>
    <col min="11" max="11" width="0.28515625" style="23" hidden="1" customWidth="1"/>
    <col min="12" max="252" width="9.140625" style="23" customWidth="1"/>
    <col min="253" max="253" width="3.5703125" style="23" customWidth="1"/>
    <col min="254" max="16384" width="36" style="23"/>
  </cols>
  <sheetData>
    <row r="1" spans="1:11" ht="87.75" customHeight="1">
      <c r="A1" s="16"/>
      <c r="B1" s="144" t="s">
        <v>297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customHeight="1">
      <c r="F2" s="69"/>
      <c r="G2" s="72"/>
      <c r="H2" s="72"/>
    </row>
    <row r="3" spans="1:11" s="25" customFormat="1" ht="100.5" customHeight="1">
      <c r="A3" s="141" t="s">
        <v>286</v>
      </c>
      <c r="B3" s="141"/>
      <c r="C3" s="141"/>
      <c r="D3" s="141"/>
      <c r="E3" s="141"/>
      <c r="F3" s="141"/>
      <c r="G3" s="141"/>
      <c r="H3" s="141"/>
    </row>
    <row r="4" spans="1:11" s="24" customFormat="1" ht="27" customHeight="1">
      <c r="A4" s="74"/>
      <c r="B4" s="74"/>
      <c r="C4" s="74"/>
      <c r="D4" s="75"/>
      <c r="E4" s="76"/>
      <c r="F4" s="76"/>
      <c r="G4" s="76"/>
      <c r="H4" s="76"/>
    </row>
    <row r="5" spans="1:11" s="41" customFormat="1" ht="81.75" customHeight="1">
      <c r="A5" s="59" t="s">
        <v>59</v>
      </c>
      <c r="B5" s="61" t="s">
        <v>157</v>
      </c>
      <c r="C5" s="61" t="s">
        <v>158</v>
      </c>
      <c r="D5" s="61" t="s">
        <v>159</v>
      </c>
      <c r="E5" s="61" t="s">
        <v>160</v>
      </c>
      <c r="F5" s="62" t="s">
        <v>3</v>
      </c>
      <c r="G5" s="77" t="s">
        <v>222</v>
      </c>
      <c r="H5" s="77" t="s">
        <v>3</v>
      </c>
      <c r="J5" s="79" t="s">
        <v>287</v>
      </c>
    </row>
    <row r="6" spans="1:11" s="40" customFormat="1">
      <c r="A6" s="78">
        <v>1</v>
      </c>
      <c r="B6" s="61" t="s">
        <v>60</v>
      </c>
      <c r="C6" s="61" t="s">
        <v>61</v>
      </c>
      <c r="D6" s="61" t="s">
        <v>62</v>
      </c>
      <c r="E6" s="61" t="s">
        <v>63</v>
      </c>
      <c r="F6" s="78">
        <v>7</v>
      </c>
      <c r="G6" s="79">
        <v>8</v>
      </c>
      <c r="H6" s="79">
        <v>7</v>
      </c>
      <c r="J6" s="108">
        <v>7</v>
      </c>
    </row>
    <row r="7" spans="1:11" s="24" customFormat="1">
      <c r="A7" s="109" t="s">
        <v>161</v>
      </c>
      <c r="B7" s="110" t="s">
        <v>163</v>
      </c>
      <c r="C7" s="110" t="s">
        <v>207</v>
      </c>
      <c r="D7" s="110" t="s">
        <v>206</v>
      </c>
      <c r="E7" s="111"/>
      <c r="F7" s="112" t="e">
        <f>F8+F20+F33</f>
        <v>#REF!</v>
      </c>
      <c r="G7" s="113" t="e">
        <f>G8+G20+G33+G14</f>
        <v>#REF!</v>
      </c>
      <c r="H7" s="113" t="e">
        <f>#REF!-G7</f>
        <v>#REF!</v>
      </c>
      <c r="J7" s="113">
        <f>J8+J14+J20+J42</f>
        <v>3386.2730500000002</v>
      </c>
    </row>
    <row r="8" spans="1:11" s="26" customFormat="1" ht="34.5" customHeight="1">
      <c r="A8" s="64" t="s">
        <v>164</v>
      </c>
      <c r="B8" s="61" t="s">
        <v>163</v>
      </c>
      <c r="C8" s="61" t="s">
        <v>165</v>
      </c>
      <c r="D8" s="61" t="s">
        <v>206</v>
      </c>
      <c r="E8" s="62" t="s">
        <v>195</v>
      </c>
      <c r="F8" s="63" t="e">
        <f>#REF!+F9</f>
        <v>#REF!</v>
      </c>
      <c r="G8" s="77">
        <v>660</v>
      </c>
      <c r="H8" s="77" t="e">
        <f>#REF!-G8</f>
        <v>#REF!</v>
      </c>
      <c r="J8" s="77">
        <f>J9</f>
        <v>825.15899999999999</v>
      </c>
    </row>
    <row r="9" spans="1:11" s="24" customFormat="1" ht="50.25" customHeight="1">
      <c r="A9" s="65" t="s">
        <v>260</v>
      </c>
      <c r="B9" s="66" t="s">
        <v>163</v>
      </c>
      <c r="C9" s="66" t="s">
        <v>165</v>
      </c>
      <c r="D9" s="66" t="s">
        <v>208</v>
      </c>
      <c r="E9" s="66" t="s">
        <v>195</v>
      </c>
      <c r="F9" s="63">
        <f t="shared" ref="F9" si="0">F10</f>
        <v>500</v>
      </c>
      <c r="G9" s="77">
        <f>G10</f>
        <v>0</v>
      </c>
      <c r="H9" s="77" t="e">
        <f>#REF!-G9</f>
        <v>#REF!</v>
      </c>
      <c r="J9" s="77">
        <f>J10</f>
        <v>825.15899999999999</v>
      </c>
    </row>
    <row r="10" spans="1:11" s="24" customFormat="1" ht="17.25" customHeight="1">
      <c r="A10" s="65" t="s">
        <v>168</v>
      </c>
      <c r="B10" s="66" t="s">
        <v>163</v>
      </c>
      <c r="C10" s="66" t="s">
        <v>165</v>
      </c>
      <c r="D10" s="66" t="s">
        <v>223</v>
      </c>
      <c r="E10" s="66"/>
      <c r="F10" s="63">
        <f>F12+F13</f>
        <v>500</v>
      </c>
      <c r="G10" s="77"/>
      <c r="H10" s="77" t="e">
        <f>#REF!-G10</f>
        <v>#REF!</v>
      </c>
      <c r="J10" s="77">
        <f>J12+J13</f>
        <v>825.15899999999999</v>
      </c>
    </row>
    <row r="11" spans="1:11" s="24" customFormat="1" ht="25.5">
      <c r="A11" s="65" t="s">
        <v>261</v>
      </c>
      <c r="B11" s="66" t="s">
        <v>163</v>
      </c>
      <c r="C11" s="66" t="s">
        <v>165</v>
      </c>
      <c r="D11" s="66" t="s">
        <v>224</v>
      </c>
      <c r="E11" s="66"/>
      <c r="F11" s="81"/>
      <c r="G11" s="77"/>
      <c r="H11" s="77" t="e">
        <f>#REF!-G11</f>
        <v>#REF!</v>
      </c>
      <c r="J11" s="77">
        <f>J12+J13</f>
        <v>825.15899999999999</v>
      </c>
    </row>
    <row r="12" spans="1:11" s="24" customFormat="1">
      <c r="A12" s="65" t="s">
        <v>225</v>
      </c>
      <c r="B12" s="66" t="s">
        <v>163</v>
      </c>
      <c r="C12" s="66" t="s">
        <v>165</v>
      </c>
      <c r="D12" s="66" t="s">
        <v>224</v>
      </c>
      <c r="E12" s="66" t="s">
        <v>167</v>
      </c>
      <c r="F12" s="81">
        <v>500</v>
      </c>
      <c r="G12" s="77"/>
      <c r="H12" s="77" t="e">
        <f>#REF!-G12</f>
        <v>#REF!</v>
      </c>
      <c r="J12" s="77">
        <v>635.26464999999996</v>
      </c>
      <c r="K12" s="23"/>
    </row>
    <row r="13" spans="1:11" s="24" customFormat="1">
      <c r="A13" s="65" t="s">
        <v>226</v>
      </c>
      <c r="B13" s="66" t="s">
        <v>163</v>
      </c>
      <c r="C13" s="66" t="s">
        <v>165</v>
      </c>
      <c r="D13" s="66" t="s">
        <v>224</v>
      </c>
      <c r="E13" s="66" t="s">
        <v>209</v>
      </c>
      <c r="F13" s="81"/>
      <c r="G13" s="77"/>
      <c r="H13" s="77" t="e">
        <f>#REF!-G13</f>
        <v>#REF!</v>
      </c>
      <c r="J13" s="77">
        <v>189.89435</v>
      </c>
      <c r="K13" s="23"/>
    </row>
    <row r="14" spans="1:11" s="42" customFormat="1" ht="38.25">
      <c r="A14" s="82" t="s">
        <v>55</v>
      </c>
      <c r="B14" s="83" t="s">
        <v>169</v>
      </c>
      <c r="C14" s="83" t="s">
        <v>170</v>
      </c>
      <c r="D14" s="83" t="s">
        <v>206</v>
      </c>
      <c r="E14" s="83" t="s">
        <v>195</v>
      </c>
      <c r="F14" s="63"/>
      <c r="G14" s="77" t="e">
        <f>#REF!</f>
        <v>#REF!</v>
      </c>
      <c r="H14" s="77" t="e">
        <f>#REF!</f>
        <v>#REF!</v>
      </c>
      <c r="I14" s="24"/>
      <c r="J14" s="77">
        <f>J15</f>
        <v>146.23743999999999</v>
      </c>
    </row>
    <row r="15" spans="1:11" s="42" customFormat="1" ht="42.75" customHeight="1">
      <c r="A15" s="82" t="s">
        <v>262</v>
      </c>
      <c r="B15" s="85" t="s">
        <v>163</v>
      </c>
      <c r="C15" s="85" t="s">
        <v>170</v>
      </c>
      <c r="D15" s="86" t="s">
        <v>208</v>
      </c>
      <c r="E15" s="67" t="s">
        <v>207</v>
      </c>
      <c r="F15" s="63"/>
      <c r="G15" s="77"/>
      <c r="H15" s="77"/>
      <c r="I15" s="24"/>
      <c r="J15" s="77">
        <f>J16</f>
        <v>146.23743999999999</v>
      </c>
    </row>
    <row r="16" spans="1:11" s="42" customFormat="1" ht="30" customHeight="1">
      <c r="A16" s="84" t="s">
        <v>171</v>
      </c>
      <c r="B16" s="85" t="s">
        <v>163</v>
      </c>
      <c r="C16" s="85" t="s">
        <v>170</v>
      </c>
      <c r="D16" s="86" t="s">
        <v>223</v>
      </c>
      <c r="E16" s="67"/>
      <c r="F16" s="63"/>
      <c r="G16" s="77"/>
      <c r="H16" s="77"/>
      <c r="I16" s="24"/>
      <c r="J16" s="77">
        <f>J17</f>
        <v>146.23743999999999</v>
      </c>
    </row>
    <row r="17" spans="1:10" s="42" customFormat="1" ht="40.5" customHeight="1">
      <c r="A17" s="84" t="s">
        <v>263</v>
      </c>
      <c r="B17" s="85" t="s">
        <v>163</v>
      </c>
      <c r="C17" s="85" t="s">
        <v>170</v>
      </c>
      <c r="D17" s="86" t="s">
        <v>223</v>
      </c>
      <c r="E17" s="67"/>
      <c r="F17" s="63"/>
      <c r="G17" s="77"/>
      <c r="H17" s="77"/>
      <c r="I17" s="24"/>
      <c r="J17" s="77">
        <f>J18+J19</f>
        <v>146.23743999999999</v>
      </c>
    </row>
    <row r="18" spans="1:10" s="42" customFormat="1" ht="40.5" customHeight="1">
      <c r="A18" s="84" t="s">
        <v>225</v>
      </c>
      <c r="B18" s="85" t="s">
        <v>163</v>
      </c>
      <c r="C18" s="85" t="s">
        <v>170</v>
      </c>
      <c r="D18" s="86" t="s">
        <v>255</v>
      </c>
      <c r="E18" s="67" t="s">
        <v>167</v>
      </c>
      <c r="F18" s="63"/>
      <c r="G18" s="77"/>
      <c r="H18" s="77"/>
      <c r="I18" s="24"/>
      <c r="J18" s="77">
        <v>112.68568</v>
      </c>
    </row>
    <row r="19" spans="1:10" s="42" customFormat="1" ht="40.5" customHeight="1">
      <c r="A19" s="84" t="s">
        <v>256</v>
      </c>
      <c r="B19" s="85" t="s">
        <v>163</v>
      </c>
      <c r="C19" s="85" t="s">
        <v>170</v>
      </c>
      <c r="D19" s="86" t="s">
        <v>255</v>
      </c>
      <c r="E19" s="67" t="s">
        <v>209</v>
      </c>
      <c r="F19" s="63"/>
      <c r="G19" s="77"/>
      <c r="H19" s="77"/>
      <c r="I19" s="24"/>
      <c r="J19" s="77">
        <v>33.551760000000002</v>
      </c>
    </row>
    <row r="20" spans="1:10" s="42" customFormat="1" ht="54" customHeight="1">
      <c r="A20" s="65" t="s">
        <v>54</v>
      </c>
      <c r="B20" s="66" t="s">
        <v>163</v>
      </c>
      <c r="C20" s="66" t="s">
        <v>173</v>
      </c>
      <c r="D20" s="66"/>
      <c r="E20" s="66"/>
      <c r="F20" s="63" t="e">
        <f>#REF!+#REF!</f>
        <v>#REF!</v>
      </c>
      <c r="G20" s="77" t="e">
        <f>#REF!</f>
        <v>#REF!</v>
      </c>
      <c r="H20" s="77" t="e">
        <f>#REF!-G20</f>
        <v>#REF!</v>
      </c>
      <c r="J20" s="77">
        <f>J21</f>
        <v>2230.5766100000001</v>
      </c>
    </row>
    <row r="21" spans="1:10" ht="35.25" customHeight="1">
      <c r="A21" s="80" t="s">
        <v>227</v>
      </c>
      <c r="B21" s="66" t="s">
        <v>163</v>
      </c>
      <c r="C21" s="66" t="s">
        <v>173</v>
      </c>
      <c r="D21" s="66" t="s">
        <v>228</v>
      </c>
      <c r="E21" s="66"/>
      <c r="F21" s="81"/>
      <c r="G21" s="77"/>
      <c r="H21" s="77" t="e">
        <f>#REF!-G21</f>
        <v>#REF!</v>
      </c>
      <c r="J21" s="77">
        <f>J22</f>
        <v>2230.5766100000001</v>
      </c>
    </row>
    <row r="22" spans="1:10" ht="51">
      <c r="A22" s="65" t="s">
        <v>269</v>
      </c>
      <c r="B22" s="66" t="s">
        <v>163</v>
      </c>
      <c r="C22" s="66" t="s">
        <v>173</v>
      </c>
      <c r="D22" s="66" t="s">
        <v>210</v>
      </c>
      <c r="E22" s="66"/>
      <c r="F22" s="81"/>
      <c r="G22" s="77"/>
      <c r="H22" s="77" t="e">
        <f>#REF!-G22</f>
        <v>#REF!</v>
      </c>
      <c r="J22" s="77">
        <f>J23+J26</f>
        <v>2230.5766100000001</v>
      </c>
    </row>
    <row r="23" spans="1:10" ht="25.5">
      <c r="A23" s="88" t="s">
        <v>265</v>
      </c>
      <c r="B23" s="66" t="s">
        <v>163</v>
      </c>
      <c r="C23" s="66" t="s">
        <v>173</v>
      </c>
      <c r="D23" s="66" t="s">
        <v>211</v>
      </c>
      <c r="E23" s="66"/>
      <c r="F23" s="81"/>
      <c r="G23" s="77"/>
      <c r="H23" s="77" t="e">
        <f>#REF!-G23</f>
        <v>#REF!</v>
      </c>
      <c r="J23" s="77">
        <f>J24+J25</f>
        <v>2107.7919700000002</v>
      </c>
    </row>
    <row r="24" spans="1:10">
      <c r="A24" s="88" t="s">
        <v>225</v>
      </c>
      <c r="B24" s="66" t="s">
        <v>163</v>
      </c>
      <c r="C24" s="66" t="s">
        <v>173</v>
      </c>
      <c r="D24" s="66" t="s">
        <v>211</v>
      </c>
      <c r="E24" s="89" t="s">
        <v>167</v>
      </c>
      <c r="F24" s="81"/>
      <c r="G24" s="77"/>
      <c r="H24" s="77" t="e">
        <f>#REF!-G24</f>
        <v>#REF!</v>
      </c>
      <c r="J24" s="77">
        <v>1631.56294</v>
      </c>
    </row>
    <row r="25" spans="1:10" ht="38.25">
      <c r="A25" s="88" t="s">
        <v>229</v>
      </c>
      <c r="B25" s="66" t="s">
        <v>163</v>
      </c>
      <c r="C25" s="66" t="s">
        <v>173</v>
      </c>
      <c r="D25" s="66" t="s">
        <v>211</v>
      </c>
      <c r="E25" s="89" t="s">
        <v>209</v>
      </c>
      <c r="F25" s="81"/>
      <c r="G25" s="77"/>
      <c r="H25" s="77" t="e">
        <f>#REF!-G25</f>
        <v>#REF!</v>
      </c>
      <c r="J25" s="77">
        <v>476.22903000000002</v>
      </c>
    </row>
    <row r="26" spans="1:10" ht="25.5">
      <c r="A26" s="88" t="s">
        <v>266</v>
      </c>
      <c r="B26" s="66" t="s">
        <v>163</v>
      </c>
      <c r="C26" s="66" t="s">
        <v>173</v>
      </c>
      <c r="D26" s="66" t="s">
        <v>212</v>
      </c>
      <c r="E26" s="66"/>
      <c r="F26" s="81"/>
      <c r="G26" s="77"/>
      <c r="H26" s="77" t="e">
        <f>#REF!-G26</f>
        <v>#REF!</v>
      </c>
      <c r="J26" s="77">
        <f>J27+J28+J29+J30+J31+J32</f>
        <v>122.78464000000001</v>
      </c>
    </row>
    <row r="27" spans="1:10" ht="25.5">
      <c r="A27" s="88" t="s">
        <v>230</v>
      </c>
      <c r="B27" s="66" t="s">
        <v>163</v>
      </c>
      <c r="C27" s="66" t="s">
        <v>173</v>
      </c>
      <c r="D27" s="66" t="s">
        <v>212</v>
      </c>
      <c r="E27" s="90" t="s">
        <v>172</v>
      </c>
      <c r="F27" s="81"/>
      <c r="G27" s="77"/>
      <c r="H27" s="77" t="e">
        <f>#REF!-G27</f>
        <v>#REF!</v>
      </c>
      <c r="J27" s="77">
        <v>14.7</v>
      </c>
    </row>
    <row r="28" spans="1:10" ht="25.5">
      <c r="A28" s="88" t="s">
        <v>181</v>
      </c>
      <c r="B28" s="66" t="s">
        <v>163</v>
      </c>
      <c r="C28" s="66" t="s">
        <v>173</v>
      </c>
      <c r="D28" s="66" t="s">
        <v>212</v>
      </c>
      <c r="E28" s="90">
        <v>244</v>
      </c>
      <c r="F28" s="81"/>
      <c r="G28" s="77"/>
      <c r="H28" s="77" t="e">
        <f>#REF!-G28</f>
        <v>#REF!</v>
      </c>
      <c r="J28" s="77">
        <v>76.949510000000004</v>
      </c>
    </row>
    <row r="29" spans="1:10" ht="76.5">
      <c r="A29" s="88" t="s">
        <v>231</v>
      </c>
      <c r="B29" s="66" t="s">
        <v>163</v>
      </c>
      <c r="C29" s="66" t="s">
        <v>173</v>
      </c>
      <c r="D29" s="66" t="s">
        <v>212</v>
      </c>
      <c r="E29" s="89" t="s">
        <v>232</v>
      </c>
      <c r="F29" s="81"/>
      <c r="G29" s="77"/>
      <c r="H29" s="77" t="e">
        <f>#REF!-G29</f>
        <v>#REF!</v>
      </c>
      <c r="J29" s="77"/>
    </row>
    <row r="30" spans="1:10">
      <c r="A30" s="88" t="s">
        <v>176</v>
      </c>
      <c r="B30" s="66" t="s">
        <v>163</v>
      </c>
      <c r="C30" s="66" t="s">
        <v>173</v>
      </c>
      <c r="D30" s="66" t="s">
        <v>212</v>
      </c>
      <c r="E30" s="89" t="s">
        <v>177</v>
      </c>
      <c r="F30" s="81"/>
      <c r="G30" s="77"/>
      <c r="H30" s="77" t="e">
        <f>#REF!-G30</f>
        <v>#REF!</v>
      </c>
      <c r="J30" s="77">
        <v>24.227</v>
      </c>
    </row>
    <row r="31" spans="1:10">
      <c r="A31" s="88" t="s">
        <v>233</v>
      </c>
      <c r="B31" s="66" t="s">
        <v>163</v>
      </c>
      <c r="C31" s="66" t="s">
        <v>173</v>
      </c>
      <c r="D31" s="66" t="s">
        <v>212</v>
      </c>
      <c r="E31" s="89" t="s">
        <v>178</v>
      </c>
      <c r="F31" s="81"/>
      <c r="G31" s="77"/>
      <c r="H31" s="77" t="e">
        <f>#REF!-G31</f>
        <v>#REF!</v>
      </c>
      <c r="J31" s="77">
        <v>5.6</v>
      </c>
    </row>
    <row r="32" spans="1:10">
      <c r="A32" s="88" t="s">
        <v>281</v>
      </c>
      <c r="B32" s="66" t="s">
        <v>163</v>
      </c>
      <c r="C32" s="66" t="s">
        <v>173</v>
      </c>
      <c r="D32" s="66" t="s">
        <v>212</v>
      </c>
      <c r="E32" s="89" t="s">
        <v>280</v>
      </c>
      <c r="F32" s="81"/>
      <c r="G32" s="77"/>
      <c r="H32" s="77"/>
      <c r="J32" s="77">
        <v>1.30813</v>
      </c>
    </row>
    <row r="33" spans="1:10">
      <c r="A33" s="80" t="s">
        <v>282</v>
      </c>
      <c r="B33" s="66" t="s">
        <v>163</v>
      </c>
      <c r="C33" s="66" t="s">
        <v>182</v>
      </c>
      <c r="D33" s="66"/>
      <c r="E33" s="66"/>
      <c r="F33" s="63" t="e">
        <f>#REF!</f>
        <v>#REF!</v>
      </c>
      <c r="G33" s="77"/>
      <c r="H33" s="77" t="e">
        <f>#REF!-G33</f>
        <v>#REF!</v>
      </c>
      <c r="J33" s="77">
        <f>J34</f>
        <v>119.6</v>
      </c>
    </row>
    <row r="34" spans="1:10">
      <c r="A34" s="80" t="s">
        <v>283</v>
      </c>
      <c r="B34" s="66" t="s">
        <v>163</v>
      </c>
      <c r="C34" s="66" t="s">
        <v>182</v>
      </c>
      <c r="D34" s="66" t="s">
        <v>284</v>
      </c>
      <c r="E34" s="66" t="s">
        <v>285</v>
      </c>
      <c r="F34" s="63"/>
      <c r="G34" s="77"/>
      <c r="H34" s="77" t="e">
        <f>#REF!-G34</f>
        <v>#REF!</v>
      </c>
      <c r="J34" s="77">
        <v>119.6</v>
      </c>
    </row>
    <row r="35" spans="1:10" ht="25.5" hidden="1">
      <c r="A35" s="91" t="s">
        <v>181</v>
      </c>
      <c r="B35" s="66" t="s">
        <v>163</v>
      </c>
      <c r="C35" s="66" t="s">
        <v>179</v>
      </c>
      <c r="D35" s="66" t="s">
        <v>235</v>
      </c>
      <c r="E35" s="61" t="s">
        <v>175</v>
      </c>
      <c r="F35" s="63"/>
      <c r="G35" s="77"/>
      <c r="H35" s="77" t="e">
        <f>#REF!-G35</f>
        <v>#REF!</v>
      </c>
      <c r="I35" s="23" t="s">
        <v>236</v>
      </c>
      <c r="J35" s="77"/>
    </row>
    <row r="36" spans="1:10">
      <c r="A36" s="127" t="s">
        <v>279</v>
      </c>
      <c r="B36" s="66" t="s">
        <v>163</v>
      </c>
      <c r="C36" s="66" t="s">
        <v>270</v>
      </c>
      <c r="D36" s="66" t="s">
        <v>271</v>
      </c>
      <c r="E36" s="61"/>
      <c r="F36" s="61"/>
      <c r="G36" s="63"/>
      <c r="H36" s="77"/>
      <c r="I36" s="77"/>
      <c r="J36" s="77">
        <f>J37+J40</f>
        <v>2095.5502099999999</v>
      </c>
    </row>
    <row r="37" spans="1:10" ht="25.5">
      <c r="A37" s="91" t="s">
        <v>265</v>
      </c>
      <c r="B37" s="66" t="s">
        <v>163</v>
      </c>
      <c r="C37" s="66" t="s">
        <v>270</v>
      </c>
      <c r="D37" s="66" t="s">
        <v>276</v>
      </c>
      <c r="E37" s="61"/>
      <c r="F37" s="61"/>
      <c r="G37" s="63"/>
      <c r="H37" s="77"/>
      <c r="I37" s="77"/>
      <c r="J37" s="77">
        <f>J38+J39</f>
        <v>372.35021</v>
      </c>
    </row>
    <row r="38" spans="1:10">
      <c r="A38" s="91" t="s">
        <v>216</v>
      </c>
      <c r="B38" s="66" t="s">
        <v>163</v>
      </c>
      <c r="C38" s="66" t="s">
        <v>270</v>
      </c>
      <c r="D38" s="66" t="s">
        <v>276</v>
      </c>
      <c r="E38" s="61" t="s">
        <v>180</v>
      </c>
      <c r="F38" s="61"/>
      <c r="G38" s="63"/>
      <c r="H38" s="77"/>
      <c r="I38" s="77"/>
      <c r="J38" s="77">
        <v>285.98021</v>
      </c>
    </row>
    <row r="39" spans="1:10" ht="38.25">
      <c r="A39" s="91" t="s">
        <v>229</v>
      </c>
      <c r="B39" s="66" t="s">
        <v>163</v>
      </c>
      <c r="C39" s="66" t="s">
        <v>270</v>
      </c>
      <c r="D39" s="66" t="s">
        <v>276</v>
      </c>
      <c r="E39" s="61" t="s">
        <v>217</v>
      </c>
      <c r="F39" s="61"/>
      <c r="G39" s="63"/>
      <c r="H39" s="77"/>
      <c r="I39" s="77"/>
      <c r="J39" s="77">
        <v>86.37</v>
      </c>
    </row>
    <row r="40" spans="1:10" ht="25.5">
      <c r="A40" s="91" t="s">
        <v>266</v>
      </c>
      <c r="B40" s="66" t="s">
        <v>163</v>
      </c>
      <c r="C40" s="66" t="s">
        <v>270</v>
      </c>
      <c r="D40" s="66" t="s">
        <v>272</v>
      </c>
      <c r="E40" s="61"/>
      <c r="F40" s="61"/>
      <c r="G40" s="63"/>
      <c r="H40" s="77"/>
      <c r="I40" s="77"/>
      <c r="J40" s="77">
        <v>1723.2</v>
      </c>
    </row>
    <row r="41" spans="1:10" ht="25.5">
      <c r="A41" s="91" t="s">
        <v>181</v>
      </c>
      <c r="B41" s="66" t="s">
        <v>163</v>
      </c>
      <c r="C41" s="66" t="s">
        <v>270</v>
      </c>
      <c r="D41" s="66" t="s">
        <v>272</v>
      </c>
      <c r="E41" s="61" t="s">
        <v>175</v>
      </c>
      <c r="F41" s="61"/>
      <c r="G41" s="63"/>
      <c r="H41" s="77"/>
      <c r="I41" s="77"/>
      <c r="J41" s="77">
        <v>1723.2</v>
      </c>
    </row>
    <row r="42" spans="1:10">
      <c r="A42" s="80" t="s">
        <v>191</v>
      </c>
      <c r="B42" s="66" t="s">
        <v>165</v>
      </c>
      <c r="C42" s="66"/>
      <c r="D42" s="66"/>
      <c r="E42" s="66"/>
      <c r="F42" s="61"/>
      <c r="G42" s="63"/>
      <c r="H42" s="77"/>
      <c r="I42" s="128"/>
      <c r="J42" s="77">
        <f>J43</f>
        <v>184.29999999999998</v>
      </c>
    </row>
    <row r="43" spans="1:10">
      <c r="A43" s="80" t="s">
        <v>68</v>
      </c>
      <c r="B43" s="66" t="s">
        <v>165</v>
      </c>
      <c r="C43" s="66" t="s">
        <v>170</v>
      </c>
      <c r="D43" s="66"/>
      <c r="E43" s="66"/>
      <c r="F43" s="61"/>
      <c r="G43" s="63"/>
      <c r="H43" s="77"/>
      <c r="I43" s="128"/>
      <c r="J43" s="77">
        <f>J44</f>
        <v>184.29999999999998</v>
      </c>
    </row>
    <row r="44" spans="1:10" ht="63.75">
      <c r="A44" s="91" t="s">
        <v>267</v>
      </c>
      <c r="B44" s="66" t="s">
        <v>165</v>
      </c>
      <c r="C44" s="66" t="s">
        <v>170</v>
      </c>
      <c r="D44" s="66" t="s">
        <v>237</v>
      </c>
      <c r="E44" s="66"/>
      <c r="F44" s="61"/>
      <c r="G44" s="63"/>
      <c r="H44" s="77"/>
      <c r="I44" s="128"/>
      <c r="J44" s="77">
        <f>J45+J46+J47</f>
        <v>184.29999999999998</v>
      </c>
    </row>
    <row r="45" spans="1:10">
      <c r="A45" s="88" t="s">
        <v>225</v>
      </c>
      <c r="B45" s="66" t="s">
        <v>165</v>
      </c>
      <c r="C45" s="66" t="s">
        <v>170</v>
      </c>
      <c r="D45" s="66" t="s">
        <v>237</v>
      </c>
      <c r="E45" s="89" t="s">
        <v>167</v>
      </c>
      <c r="F45" s="61"/>
      <c r="G45" s="63"/>
      <c r="H45" s="77"/>
      <c r="I45" s="128"/>
      <c r="J45" s="77">
        <v>141.55099999999999</v>
      </c>
    </row>
    <row r="46" spans="1:10" ht="38.25">
      <c r="A46" s="88" t="s">
        <v>229</v>
      </c>
      <c r="B46" s="66" t="s">
        <v>165</v>
      </c>
      <c r="C46" s="66" t="s">
        <v>170</v>
      </c>
      <c r="D46" s="66" t="s">
        <v>237</v>
      </c>
      <c r="E46" s="89" t="s">
        <v>209</v>
      </c>
      <c r="F46" s="61"/>
      <c r="G46" s="63"/>
      <c r="H46" s="77"/>
      <c r="I46" s="128"/>
      <c r="J46" s="77">
        <v>42.749000000000002</v>
      </c>
    </row>
    <row r="47" spans="1:10" ht="25.5">
      <c r="A47" s="91" t="s">
        <v>181</v>
      </c>
      <c r="B47" s="66" t="s">
        <v>165</v>
      </c>
      <c r="C47" s="66" t="s">
        <v>170</v>
      </c>
      <c r="D47" s="66" t="s">
        <v>237</v>
      </c>
      <c r="E47" s="66" t="s">
        <v>175</v>
      </c>
      <c r="F47" s="61"/>
      <c r="G47" s="63"/>
      <c r="H47" s="77"/>
      <c r="I47" s="128"/>
      <c r="J47" s="77">
        <v>0</v>
      </c>
    </row>
    <row r="48" spans="1:10">
      <c r="A48" s="80" t="s">
        <v>43</v>
      </c>
      <c r="B48" s="66" t="s">
        <v>174</v>
      </c>
      <c r="C48" s="66" t="s">
        <v>170</v>
      </c>
      <c r="D48" s="66"/>
      <c r="E48" s="66"/>
      <c r="F48" s="63" t="e">
        <f>#REF!+#REF!+#REF!+#REF!+#REF!</f>
        <v>#REF!</v>
      </c>
      <c r="G48" s="77" t="e">
        <f>#REF!</f>
        <v>#REF!</v>
      </c>
      <c r="H48" s="77" t="e">
        <f>#REF!-G48</f>
        <v>#REF!</v>
      </c>
      <c r="J48" s="77">
        <f>J49</f>
        <v>9.7866999999999997</v>
      </c>
    </row>
    <row r="49" spans="1:10" ht="25.5">
      <c r="A49" s="87" t="s">
        <v>239</v>
      </c>
      <c r="B49" s="66" t="s">
        <v>174</v>
      </c>
      <c r="C49" s="66" t="s">
        <v>170</v>
      </c>
      <c r="D49" s="66" t="s">
        <v>240</v>
      </c>
      <c r="E49" s="66"/>
      <c r="F49" s="81"/>
      <c r="G49" s="77"/>
      <c r="H49" s="77" t="e">
        <f>#REF!-G49</f>
        <v>#REF!</v>
      </c>
      <c r="J49" s="77">
        <f>J50</f>
        <v>9.7866999999999997</v>
      </c>
    </row>
    <row r="50" spans="1:10" ht="25.5">
      <c r="A50" s="87" t="s">
        <v>181</v>
      </c>
      <c r="B50" s="66" t="s">
        <v>174</v>
      </c>
      <c r="C50" s="66" t="s">
        <v>170</v>
      </c>
      <c r="D50" s="66" t="s">
        <v>240</v>
      </c>
      <c r="E50" s="66" t="s">
        <v>175</v>
      </c>
      <c r="F50" s="81"/>
      <c r="G50" s="77"/>
      <c r="H50" s="77" t="e">
        <f>#REF!-G50</f>
        <v>#REF!</v>
      </c>
      <c r="J50" s="77">
        <v>9.7866999999999997</v>
      </c>
    </row>
    <row r="51" spans="1:10">
      <c r="A51" s="80" t="s">
        <v>183</v>
      </c>
      <c r="B51" s="66" t="s">
        <v>182</v>
      </c>
      <c r="C51" s="66"/>
      <c r="D51" s="66"/>
      <c r="E51" s="66"/>
      <c r="F51" s="63" t="e">
        <f>F52</f>
        <v>#REF!</v>
      </c>
      <c r="G51" s="77" t="e">
        <f>G52</f>
        <v>#REF!</v>
      </c>
      <c r="H51" s="77" t="e">
        <f>#REF!-G51</f>
        <v>#REF!</v>
      </c>
      <c r="J51" s="77">
        <f>J52</f>
        <v>209.03245999999999</v>
      </c>
    </row>
    <row r="52" spans="1:10">
      <c r="A52" s="80" t="s">
        <v>37</v>
      </c>
      <c r="B52" s="66" t="s">
        <v>182</v>
      </c>
      <c r="C52" s="66" t="s">
        <v>182</v>
      </c>
      <c r="D52" s="66"/>
      <c r="E52" s="66"/>
      <c r="F52" s="63" t="e">
        <f>#REF!+#REF!</f>
        <v>#REF!</v>
      </c>
      <c r="G52" s="77" t="e">
        <f>#REF!</f>
        <v>#REF!</v>
      </c>
      <c r="H52" s="77" t="e">
        <f>#REF!-G52</f>
        <v>#REF!</v>
      </c>
      <c r="J52" s="77">
        <f>J53</f>
        <v>209.03245999999999</v>
      </c>
    </row>
    <row r="53" spans="1:10">
      <c r="A53" s="87" t="s">
        <v>241</v>
      </c>
      <c r="B53" s="66" t="s">
        <v>182</v>
      </c>
      <c r="C53" s="66" t="s">
        <v>182</v>
      </c>
      <c r="D53" s="66" t="s">
        <v>213</v>
      </c>
      <c r="E53" s="66"/>
      <c r="F53" s="81"/>
      <c r="G53" s="77"/>
      <c r="H53" s="77" t="e">
        <f>#REF!-G53</f>
        <v>#REF!</v>
      </c>
      <c r="J53" s="77">
        <f>J54</f>
        <v>209.03245999999999</v>
      </c>
    </row>
    <row r="54" spans="1:10" ht="25.5">
      <c r="A54" s="87" t="s">
        <v>242</v>
      </c>
      <c r="B54" s="66" t="s">
        <v>182</v>
      </c>
      <c r="C54" s="66" t="s">
        <v>182</v>
      </c>
      <c r="D54" s="66" t="s">
        <v>214</v>
      </c>
      <c r="E54" s="66"/>
      <c r="F54" s="81"/>
      <c r="G54" s="77"/>
      <c r="H54" s="77" t="e">
        <f>#REF!-G54</f>
        <v>#REF!</v>
      </c>
      <c r="J54" s="77">
        <f>J55+J58</f>
        <v>209.03245999999999</v>
      </c>
    </row>
    <row r="55" spans="1:10" ht="25.5">
      <c r="A55" s="88" t="s">
        <v>243</v>
      </c>
      <c r="B55" s="66" t="s">
        <v>182</v>
      </c>
      <c r="C55" s="66" t="s">
        <v>182</v>
      </c>
      <c r="D55" s="66" t="s">
        <v>215</v>
      </c>
      <c r="E55" s="66"/>
      <c r="F55" s="81"/>
      <c r="G55" s="77"/>
      <c r="H55" s="77" t="e">
        <f>#REF!-G55</f>
        <v>#REF!</v>
      </c>
      <c r="J55" s="77">
        <f>J56+J57</f>
        <v>141.56175999999999</v>
      </c>
    </row>
    <row r="56" spans="1:10">
      <c r="A56" s="88" t="s">
        <v>216</v>
      </c>
      <c r="B56" s="66" t="s">
        <v>182</v>
      </c>
      <c r="C56" s="66" t="s">
        <v>182</v>
      </c>
      <c r="D56" s="66" t="s">
        <v>215</v>
      </c>
      <c r="E56" s="89" t="s">
        <v>180</v>
      </c>
      <c r="F56" s="81"/>
      <c r="G56" s="77"/>
      <c r="H56" s="77" t="e">
        <f>#REF!-G56</f>
        <v>#REF!</v>
      </c>
      <c r="J56" s="77">
        <v>117.992</v>
      </c>
    </row>
    <row r="57" spans="1:10" ht="38.25">
      <c r="A57" s="88" t="s">
        <v>244</v>
      </c>
      <c r="B57" s="66" t="s">
        <v>182</v>
      </c>
      <c r="C57" s="66" t="s">
        <v>182</v>
      </c>
      <c r="D57" s="66" t="s">
        <v>215</v>
      </c>
      <c r="E57" s="89" t="s">
        <v>217</v>
      </c>
      <c r="F57" s="81"/>
      <c r="G57" s="77"/>
      <c r="H57" s="77" t="e">
        <f>#REF!-G57</f>
        <v>#REF!</v>
      </c>
      <c r="J57" s="77">
        <v>23.569759999999999</v>
      </c>
    </row>
    <row r="58" spans="1:10">
      <c r="A58" s="87" t="s">
        <v>245</v>
      </c>
      <c r="B58" s="66" t="s">
        <v>182</v>
      </c>
      <c r="C58" s="66" t="s">
        <v>182</v>
      </c>
      <c r="D58" s="66" t="s">
        <v>246</v>
      </c>
      <c r="E58" s="66"/>
      <c r="F58" s="81"/>
      <c r="G58" s="77"/>
      <c r="H58" s="77" t="e">
        <f>#REF!-G58</f>
        <v>#REF!</v>
      </c>
      <c r="J58" s="77">
        <f>J59</f>
        <v>67.470699999999994</v>
      </c>
    </row>
    <row r="59" spans="1:10" ht="25.5">
      <c r="A59" s="87" t="s">
        <v>181</v>
      </c>
      <c r="B59" s="66" t="s">
        <v>182</v>
      </c>
      <c r="C59" s="66" t="s">
        <v>182</v>
      </c>
      <c r="D59" s="66" t="s">
        <v>246</v>
      </c>
      <c r="E59" s="66" t="s">
        <v>175</v>
      </c>
      <c r="F59" s="81"/>
      <c r="G59" s="77"/>
      <c r="H59" s="77" t="e">
        <f>#REF!-G59</f>
        <v>#REF!</v>
      </c>
      <c r="J59" s="77">
        <v>67.470699999999994</v>
      </c>
    </row>
    <row r="60" spans="1:10" ht="25.5">
      <c r="A60" s="80" t="s">
        <v>185</v>
      </c>
      <c r="B60" s="66" t="s">
        <v>184</v>
      </c>
      <c r="C60" s="66"/>
      <c r="D60" s="66"/>
      <c r="E60" s="66"/>
      <c r="F60" s="63" t="e">
        <f>F61</f>
        <v>#REF!</v>
      </c>
      <c r="G60" s="77" t="e">
        <f>G61</f>
        <v>#REF!</v>
      </c>
      <c r="H60" s="77" t="e">
        <f>#REF!-G60</f>
        <v>#REF!</v>
      </c>
      <c r="J60" s="77">
        <f>J61</f>
        <v>2375.4585200000001</v>
      </c>
    </row>
    <row r="61" spans="1:10">
      <c r="A61" s="80" t="s">
        <v>186</v>
      </c>
      <c r="B61" s="66" t="s">
        <v>184</v>
      </c>
      <c r="C61" s="66" t="s">
        <v>163</v>
      </c>
      <c r="D61" s="66"/>
      <c r="E61" s="66"/>
      <c r="F61" s="63" t="e">
        <f>#REF!+#REF!</f>
        <v>#REF!</v>
      </c>
      <c r="G61" s="77" t="e">
        <f>#REF!</f>
        <v>#REF!</v>
      </c>
      <c r="H61" s="77" t="e">
        <f>#REF!-G61</f>
        <v>#REF!</v>
      </c>
      <c r="J61" s="77">
        <f>J62</f>
        <v>2375.4585200000001</v>
      </c>
    </row>
    <row r="62" spans="1:10">
      <c r="A62" s="87" t="s">
        <v>247</v>
      </c>
      <c r="B62" s="66" t="s">
        <v>184</v>
      </c>
      <c r="C62" s="66" t="s">
        <v>163</v>
      </c>
      <c r="D62" s="66" t="s">
        <v>218</v>
      </c>
      <c r="E62" s="66"/>
      <c r="F62" s="81"/>
      <c r="G62" s="77"/>
      <c r="H62" s="77" t="e">
        <f>#REF!-G62</f>
        <v>#REF!</v>
      </c>
      <c r="J62" s="77">
        <f>J64</f>
        <v>2375.4585200000001</v>
      </c>
    </row>
    <row r="63" spans="1:10">
      <c r="A63" s="87" t="s">
        <v>248</v>
      </c>
      <c r="B63" s="66" t="s">
        <v>184</v>
      </c>
      <c r="C63" s="66" t="s">
        <v>163</v>
      </c>
      <c r="D63" s="66" t="s">
        <v>249</v>
      </c>
      <c r="E63" s="66"/>
      <c r="F63" s="81"/>
      <c r="G63" s="77"/>
      <c r="H63" s="77" t="e">
        <f>#REF!-G63</f>
        <v>#REF!</v>
      </c>
      <c r="J63" s="77">
        <f>J64</f>
        <v>2375.4585200000001</v>
      </c>
    </row>
    <row r="64" spans="1:10" ht="25.5">
      <c r="A64" s="87" t="s">
        <v>242</v>
      </c>
      <c r="B64" s="66" t="s">
        <v>184</v>
      </c>
      <c r="C64" s="66" t="s">
        <v>163</v>
      </c>
      <c r="D64" s="66" t="s">
        <v>249</v>
      </c>
      <c r="E64" s="66"/>
      <c r="F64" s="81"/>
      <c r="G64" s="77"/>
      <c r="H64" s="77"/>
      <c r="J64" s="77">
        <f>J65+J68</f>
        <v>2375.4585200000001</v>
      </c>
    </row>
    <row r="65" spans="1:10" ht="25.5">
      <c r="A65" s="88" t="s">
        <v>243</v>
      </c>
      <c r="B65" s="66" t="s">
        <v>184</v>
      </c>
      <c r="C65" s="66" t="s">
        <v>163</v>
      </c>
      <c r="D65" s="66" t="s">
        <v>249</v>
      </c>
      <c r="E65" s="66"/>
      <c r="F65" s="81"/>
      <c r="G65" s="77"/>
      <c r="H65" s="77"/>
      <c r="J65" s="77">
        <f>J66+J67</f>
        <v>2040.3555200000001</v>
      </c>
    </row>
    <row r="66" spans="1:10">
      <c r="A66" s="88" t="s">
        <v>216</v>
      </c>
      <c r="B66" s="66" t="s">
        <v>184</v>
      </c>
      <c r="C66" s="66" t="s">
        <v>163</v>
      </c>
      <c r="D66" s="66" t="s">
        <v>249</v>
      </c>
      <c r="E66" s="66" t="s">
        <v>180</v>
      </c>
      <c r="F66" s="81"/>
      <c r="G66" s="77"/>
      <c r="H66" s="77"/>
      <c r="J66" s="77">
        <v>1567.27667</v>
      </c>
    </row>
    <row r="67" spans="1:10" ht="38.25">
      <c r="A67" s="88" t="s">
        <v>244</v>
      </c>
      <c r="B67" s="66" t="s">
        <v>184</v>
      </c>
      <c r="C67" s="66" t="s">
        <v>163</v>
      </c>
      <c r="D67" s="66" t="s">
        <v>249</v>
      </c>
      <c r="E67" s="66" t="s">
        <v>217</v>
      </c>
      <c r="F67" s="81"/>
      <c r="G67" s="77"/>
      <c r="H67" s="77"/>
      <c r="J67" s="77">
        <v>473.07884999999999</v>
      </c>
    </row>
    <row r="68" spans="1:10" ht="25.5">
      <c r="A68" s="87" t="s">
        <v>181</v>
      </c>
      <c r="B68" s="66" t="s">
        <v>184</v>
      </c>
      <c r="C68" s="66" t="s">
        <v>163</v>
      </c>
      <c r="D68" s="66" t="s">
        <v>249</v>
      </c>
      <c r="E68" s="66" t="s">
        <v>175</v>
      </c>
      <c r="F68" s="81"/>
      <c r="G68" s="77"/>
      <c r="H68" s="77" t="e">
        <f>#REF!-G68</f>
        <v>#REF!</v>
      </c>
      <c r="J68" s="77">
        <v>335.10300000000001</v>
      </c>
    </row>
    <row r="69" spans="1:10">
      <c r="A69" s="80" t="s">
        <v>187</v>
      </c>
      <c r="B69" s="66" t="s">
        <v>179</v>
      </c>
      <c r="C69" s="66"/>
      <c r="D69" s="66"/>
      <c r="E69" s="66"/>
      <c r="F69" s="63" t="e">
        <f>F70+F73</f>
        <v>#REF!</v>
      </c>
      <c r="G69" s="77" t="e">
        <f>G70+G73</f>
        <v>#REF!</v>
      </c>
      <c r="H69" s="77" t="e">
        <f>#REF!-G69</f>
        <v>#REF!</v>
      </c>
      <c r="J69" s="77">
        <f>J70+J73</f>
        <v>1555.58205</v>
      </c>
    </row>
    <row r="70" spans="1:10" hidden="1">
      <c r="A70" s="80" t="s">
        <v>110</v>
      </c>
      <c r="B70" s="66" t="s">
        <v>179</v>
      </c>
      <c r="C70" s="66" t="s">
        <v>165</v>
      </c>
      <c r="D70" s="66"/>
      <c r="E70" s="66"/>
      <c r="F70" s="63" t="e">
        <f>#REF!+F71</f>
        <v>#REF!</v>
      </c>
      <c r="G70" s="77">
        <f>G71</f>
        <v>0</v>
      </c>
      <c r="H70" s="77" t="e">
        <f>#REF!-G70</f>
        <v>#REF!</v>
      </c>
      <c r="J70" s="77">
        <f>J71</f>
        <v>0</v>
      </c>
    </row>
    <row r="71" spans="1:10" ht="25.5" hidden="1">
      <c r="A71" s="65" t="s">
        <v>250</v>
      </c>
      <c r="B71" s="66" t="s">
        <v>179</v>
      </c>
      <c r="C71" s="66" t="s">
        <v>165</v>
      </c>
      <c r="D71" s="66" t="s">
        <v>221</v>
      </c>
      <c r="E71" s="66"/>
      <c r="F71" s="63">
        <f>F72</f>
        <v>0</v>
      </c>
      <c r="G71" s="77">
        <f>G72</f>
        <v>0</v>
      </c>
      <c r="H71" s="77" t="e">
        <f>#REF!-G71</f>
        <v>#REF!</v>
      </c>
      <c r="J71" s="77">
        <f>J72</f>
        <v>0</v>
      </c>
    </row>
    <row r="72" spans="1:10" ht="15.75" hidden="1" customHeight="1">
      <c r="A72" s="87" t="s">
        <v>181</v>
      </c>
      <c r="B72" s="66" t="s">
        <v>179</v>
      </c>
      <c r="C72" s="66" t="s">
        <v>165</v>
      </c>
      <c r="D72" s="66" t="s">
        <v>221</v>
      </c>
      <c r="E72" s="66" t="s">
        <v>175</v>
      </c>
      <c r="F72" s="63"/>
      <c r="G72" s="77">
        <f>F72</f>
        <v>0</v>
      </c>
      <c r="H72" s="77" t="e">
        <f>#REF!-G72</f>
        <v>#REF!</v>
      </c>
      <c r="J72" s="77"/>
    </row>
    <row r="73" spans="1:10">
      <c r="A73" s="80" t="s">
        <v>114</v>
      </c>
      <c r="B73" s="66" t="s">
        <v>179</v>
      </c>
      <c r="C73" s="66" t="s">
        <v>174</v>
      </c>
      <c r="D73" s="66"/>
      <c r="E73" s="66"/>
      <c r="F73" s="63" t="e">
        <f>#REF!+F74</f>
        <v>#REF!</v>
      </c>
      <c r="G73" s="77" t="e">
        <f>G74</f>
        <v>#REF!</v>
      </c>
      <c r="H73" s="77" t="e">
        <f>#REF!-G73</f>
        <v>#REF!</v>
      </c>
      <c r="J73" s="116">
        <f>J75</f>
        <v>1555.58205</v>
      </c>
    </row>
    <row r="74" spans="1:10" ht="51">
      <c r="A74" s="65" t="s">
        <v>268</v>
      </c>
      <c r="B74" s="66" t="s">
        <v>179</v>
      </c>
      <c r="C74" s="66" t="s">
        <v>174</v>
      </c>
      <c r="D74" s="66"/>
      <c r="E74" s="66"/>
      <c r="F74" s="63" t="e">
        <f>#REF!</f>
        <v>#REF!</v>
      </c>
      <c r="G74" s="77" t="e">
        <f>#REF!</f>
        <v>#REF!</v>
      </c>
      <c r="H74" s="77" t="e">
        <f>#REF!-G74</f>
        <v>#REF!</v>
      </c>
      <c r="J74" s="77">
        <f>J75</f>
        <v>1555.58205</v>
      </c>
    </row>
    <row r="75" spans="1:10">
      <c r="A75" s="65" t="s">
        <v>251</v>
      </c>
      <c r="B75" s="66" t="s">
        <v>179</v>
      </c>
      <c r="C75" s="66" t="s">
        <v>174</v>
      </c>
      <c r="D75" s="66" t="s">
        <v>219</v>
      </c>
      <c r="E75" s="66"/>
      <c r="F75" s="63"/>
      <c r="G75" s="77"/>
      <c r="H75" s="77" t="e">
        <f>#REF!-G75</f>
        <v>#REF!</v>
      </c>
      <c r="J75" s="77">
        <f>J76</f>
        <v>1555.58205</v>
      </c>
    </row>
    <row r="76" spans="1:10" ht="25.5">
      <c r="A76" s="87" t="s">
        <v>252</v>
      </c>
      <c r="B76" s="66" t="s">
        <v>179</v>
      </c>
      <c r="C76" s="66" t="s">
        <v>174</v>
      </c>
      <c r="D76" s="66" t="s">
        <v>220</v>
      </c>
      <c r="E76" s="66"/>
      <c r="F76" s="63"/>
      <c r="G76" s="77"/>
      <c r="H76" s="77" t="e">
        <f>#REF!-G76</f>
        <v>#REF!</v>
      </c>
      <c r="J76" s="77">
        <f>J77</f>
        <v>1555.58205</v>
      </c>
    </row>
    <row r="77" spans="1:10" ht="25.5">
      <c r="A77" s="88" t="s">
        <v>253</v>
      </c>
      <c r="B77" s="66" t="s">
        <v>179</v>
      </c>
      <c r="C77" s="66" t="s">
        <v>174</v>
      </c>
      <c r="D77" s="66" t="s">
        <v>254</v>
      </c>
      <c r="E77" s="66"/>
      <c r="F77" s="63"/>
      <c r="G77" s="77"/>
      <c r="H77" s="77" t="e">
        <f>#REF!-G77</f>
        <v>#REF!</v>
      </c>
      <c r="J77" s="77">
        <f>J78+J79</f>
        <v>1555.58205</v>
      </c>
    </row>
    <row r="78" spans="1:10">
      <c r="A78" s="88" t="s">
        <v>216</v>
      </c>
      <c r="B78" s="66" t="s">
        <v>179</v>
      </c>
      <c r="C78" s="66" t="s">
        <v>174</v>
      </c>
      <c r="D78" s="66" t="s">
        <v>254</v>
      </c>
      <c r="E78" s="89" t="s">
        <v>180</v>
      </c>
      <c r="F78" s="63"/>
      <c r="G78" s="77"/>
      <c r="H78" s="77" t="e">
        <f>#REF!-G78</f>
        <v>#REF!</v>
      </c>
      <c r="J78" s="77">
        <v>1212.53187</v>
      </c>
    </row>
    <row r="79" spans="1:10" ht="38.25">
      <c r="A79" s="88" t="s">
        <v>244</v>
      </c>
      <c r="B79" s="66" t="s">
        <v>179</v>
      </c>
      <c r="C79" s="66" t="s">
        <v>174</v>
      </c>
      <c r="D79" s="66" t="s">
        <v>254</v>
      </c>
      <c r="E79" s="89" t="s">
        <v>217</v>
      </c>
      <c r="F79" s="63"/>
      <c r="G79" s="77"/>
      <c r="H79" s="77" t="e">
        <f>#REF!-G79</f>
        <v>#REF!</v>
      </c>
      <c r="J79" s="77">
        <v>343.05018000000001</v>
      </c>
    </row>
    <row r="80" spans="1:10">
      <c r="A80" s="65" t="s">
        <v>188</v>
      </c>
      <c r="B80" s="66" t="s">
        <v>189</v>
      </c>
      <c r="C80" s="66" t="s">
        <v>189</v>
      </c>
      <c r="D80" s="66" t="s">
        <v>190</v>
      </c>
      <c r="E80" s="66" t="s">
        <v>166</v>
      </c>
      <c r="F80" s="63">
        <v>0</v>
      </c>
      <c r="G80" s="77">
        <v>139.80000000000001</v>
      </c>
      <c r="H80" s="77" t="e">
        <f>#REF!-G80</f>
        <v>#REF!</v>
      </c>
      <c r="J80" s="77"/>
    </row>
    <row r="81" spans="1:10">
      <c r="A81" s="65" t="s">
        <v>188</v>
      </c>
      <c r="B81" s="66"/>
      <c r="C81" s="66"/>
      <c r="D81" s="66"/>
      <c r="E81" s="66"/>
      <c r="F81" s="63"/>
      <c r="G81" s="77"/>
      <c r="H81" s="77" t="e">
        <f>#REF!-G81</f>
        <v>#REF!</v>
      </c>
      <c r="J81" s="77"/>
    </row>
    <row r="82" spans="1:10">
      <c r="A82" s="143" t="s">
        <v>28</v>
      </c>
      <c r="B82" s="143"/>
      <c r="C82" s="143"/>
      <c r="D82" s="143"/>
      <c r="E82" s="143"/>
      <c r="F82" s="63" t="e">
        <f>F7+F36+#REF!+#REF!+F51+F60+F69+F80</f>
        <v>#REF!</v>
      </c>
      <c r="G82" s="92" t="e">
        <f>G7+G36+#REF!+G51+G60+G69+G80</f>
        <v>#REF!</v>
      </c>
      <c r="H82" s="77" t="e">
        <f>#REF!-G82</f>
        <v>#REF!</v>
      </c>
      <c r="J82" s="77">
        <f>J7+J36+J48+J51+J61+J69+J33</f>
        <v>9751.2829900000015</v>
      </c>
    </row>
    <row r="83" spans="1:10">
      <c r="G83" s="93">
        <v>5067.6000000000004</v>
      </c>
    </row>
    <row r="84" spans="1:10">
      <c r="G84" s="95" t="e">
        <f>G83-G82</f>
        <v>#REF!</v>
      </c>
    </row>
    <row r="89" spans="1:10">
      <c r="H89" s="96"/>
    </row>
  </sheetData>
  <mergeCells count="3">
    <mergeCell ref="A82:E82"/>
    <mergeCell ref="A3:H3"/>
    <mergeCell ref="B1:K1"/>
  </mergeCells>
  <pageMargins left="1.1417322834645669" right="0.19685039370078741" top="0.59055118110236227" bottom="0.27559055118110237" header="0.31496062992125984" footer="0.31496062992125984"/>
  <pageSetup paperSize="9" scale="7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4</vt:lpstr>
      <vt:lpstr>Приложение 6</vt:lpstr>
      <vt:lpstr>Приложение 8</vt:lpstr>
      <vt:lpstr>Приложение 10</vt:lpstr>
      <vt:lpstr>'Приложение 10'!Область_печати</vt:lpstr>
      <vt:lpstr>'Приложение 4'!Область_печати</vt:lpstr>
      <vt:lpstr>'Приложение 6'!Область_печати</vt:lpstr>
      <vt:lpstr>'Приложение 8'!Область_печати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Яна</cp:lastModifiedBy>
  <cp:lastPrinted>2019-01-16T01:33:07Z</cp:lastPrinted>
  <dcterms:created xsi:type="dcterms:W3CDTF">2007-09-12T09:25:25Z</dcterms:created>
  <dcterms:modified xsi:type="dcterms:W3CDTF">2019-01-16T02:52:55Z</dcterms:modified>
</cp:coreProperties>
</file>